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   Лист  1      " sheetId="1" r:id="rId1"/>
  </sheets>
  <definedNames>
    <definedName name="_xlnm.Print_Area" localSheetId="0">'   Лист  1      '!$A$1:$I$51</definedName>
  </definedNames>
  <calcPr fullCalcOnLoad="1" fullPrecision="0"/>
</workbook>
</file>

<file path=xl/sharedStrings.xml><?xml version="1.0" encoding="utf-8"?>
<sst xmlns="http://schemas.openxmlformats.org/spreadsheetml/2006/main" count="144" uniqueCount="96">
  <si>
    <t>Наименование товара</t>
  </si>
  <si>
    <t>шт.</t>
  </si>
  <si>
    <t>Итого:</t>
  </si>
  <si>
    <t>НДС 18%</t>
  </si>
  <si>
    <t>ВСЕГО:</t>
  </si>
  <si>
    <t>Цена</t>
  </si>
  <si>
    <t>Сумма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</si>
  <si>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</si>
  <si>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</si>
  <si>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</si>
  <si>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</si>
  <si>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</si>
  <si>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</si>
  <si>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</si>
  <si>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</si>
  <si>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</si>
  <si>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</si>
  <si>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</si>
  <si>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Руб.</t>
  </si>
  <si>
    <t>15</t>
  </si>
  <si>
    <t xml:space="preserve">№ п/п </t>
  </si>
  <si>
    <t>Ед. Изм.</t>
  </si>
  <si>
    <t>Кол-во</t>
  </si>
  <si>
    <t>1</t>
  </si>
  <si>
    <t>Пластина 4*30*700</t>
  </si>
  <si>
    <t>Артикул</t>
  </si>
  <si>
    <t>15150-02</t>
  </si>
  <si>
    <t>Полоса, 6мм.</t>
  </si>
  <si>
    <t>Сегмент Про-Кат с мелкой насечкой</t>
  </si>
  <si>
    <t>Болт М6*18 для соединительной пластины ножа жатки</t>
  </si>
  <si>
    <t>Болт М6*28 для планок головки ножа  жатки</t>
  </si>
  <si>
    <t>Болт зубчатый М6*16 для крепления сегментов</t>
  </si>
  <si>
    <t>Гайка с фланцем крепления сегментов</t>
  </si>
  <si>
    <t>Укажите размер скидки</t>
  </si>
  <si>
    <t>Розница</t>
  </si>
  <si>
    <t>Опт</t>
  </si>
  <si>
    <t>евро</t>
  </si>
  <si>
    <r>
      <t xml:space="preserve">Ширина захвата  </t>
    </r>
    <r>
      <rPr>
        <b/>
        <sz val="10"/>
        <rFont val="Arial Cyr"/>
        <family val="0"/>
      </rPr>
      <t>4,2м</t>
    </r>
  </si>
  <si>
    <t>Брус пальцевый</t>
  </si>
  <si>
    <t>Натяжной ролик в сборе</t>
  </si>
  <si>
    <t>Вал КСК 100</t>
  </si>
  <si>
    <t>Палец двойной 17мм., закрытый, серый</t>
  </si>
  <si>
    <t>10703.01</t>
  </si>
  <si>
    <t>Палец тройной 17мм., закрытый, серый</t>
  </si>
  <si>
    <t>Направляющий палец двойной 17мм., усиленный</t>
  </si>
  <si>
    <t>Укажите курс ЕВРО</t>
  </si>
  <si>
    <t>руб</t>
  </si>
  <si>
    <t>Шпонка с головкой 14х9х70</t>
  </si>
  <si>
    <t>Зачисточный сегмент ножа</t>
  </si>
  <si>
    <t>Спинка ножа на 31 сегмент (2400мм)</t>
  </si>
  <si>
    <t>Соединитель ножа 21*6</t>
  </si>
  <si>
    <r>
      <t>Стоимость переоборудования</t>
    </r>
    <r>
      <rPr>
        <b/>
        <sz val="10"/>
        <rFont val="Arial Cyr"/>
        <family val="0"/>
      </rPr>
      <t xml:space="preserve"> 6000р.</t>
    </r>
  </si>
  <si>
    <t>1. Детали Российского производства. Цены в рублях РФ.</t>
  </si>
  <si>
    <t xml:space="preserve"> 2. Детали производства Германии. Цены в Евро.</t>
  </si>
  <si>
    <t>16502.01</t>
  </si>
  <si>
    <t>16505.01</t>
  </si>
  <si>
    <t>Ремень С(В)-1700</t>
  </si>
  <si>
    <t>12698</t>
  </si>
  <si>
    <t>12785</t>
  </si>
  <si>
    <t>75044</t>
  </si>
  <si>
    <t>10966.03</t>
  </si>
  <si>
    <t xml:space="preserve">Для  просмотра  инструкции по переоборудованию нажмите на ссылку: </t>
  </si>
  <si>
    <t>КПП 4,2</t>
  </si>
  <si>
    <t>Консоль КПП</t>
  </si>
  <si>
    <t>Привод косы  Pro-Drive 85МVv GKF</t>
  </si>
  <si>
    <t>Головка ножа КПП, под ст. кольцо</t>
  </si>
  <si>
    <t>Полоса 1х30х256</t>
  </si>
  <si>
    <t>http://www.ooo-schumacher.ru/instructions/index.php?num=5</t>
  </si>
  <si>
    <t>- до 100 000 руб.</t>
  </si>
  <si>
    <t>скидка не предоставляется;</t>
  </si>
  <si>
    <t>- от 101 000 до 300 000 руб.</t>
  </si>
  <si>
    <t>- 10%;</t>
  </si>
  <si>
    <t>- от 301 000 до 600 000 руб.</t>
  </si>
  <si>
    <t>- 16%;</t>
  </si>
  <si>
    <t>- от 601 000 до 3 000 000 руб.</t>
  </si>
  <si>
    <t>- 23%;</t>
  </si>
  <si>
    <t>- от 3 001 000 до 7 000 000 руб.</t>
  </si>
  <si>
    <t>- 27%;</t>
  </si>
  <si>
    <t>- от 7 001 000 до 12 000 000 руб.</t>
  </si>
  <si>
    <t>- 30%;</t>
  </si>
  <si>
    <t>- от 12 001 000 до 20 000 000 руб.</t>
  </si>
  <si>
    <t>- 33%;</t>
  </si>
  <si>
    <t xml:space="preserve">- свыше 20 000 000 руб. </t>
  </si>
  <si>
    <t>- 35%.</t>
  </si>
  <si>
    <t>14686.01</t>
  </si>
  <si>
    <t>Система скидок</t>
  </si>
  <si>
    <t>Противозадирная пластичная смазка "Multipurpose EP 2 Grease" NLGI 2 (400г)</t>
  </si>
  <si>
    <r>
      <t xml:space="preserve">Толщина бруса  </t>
    </r>
    <r>
      <rPr>
        <b/>
        <sz val="10"/>
        <rFont val="Arial Cyr"/>
        <family val="0"/>
      </rPr>
      <t>10мм</t>
    </r>
  </si>
  <si>
    <t>03274.01</t>
  </si>
  <si>
    <r>
      <t xml:space="preserve">Шкив привода </t>
    </r>
    <r>
      <rPr>
        <sz val="10"/>
        <rFont val="Symbol"/>
        <family val="1"/>
      </rPr>
      <t>Æ</t>
    </r>
    <r>
      <rPr>
        <sz val="10"/>
        <rFont val="Arial Cyr"/>
        <family val="0"/>
      </rPr>
      <t xml:space="preserve"> 220мм</t>
    </r>
  </si>
  <si>
    <r>
      <t xml:space="preserve">Шкив ведущий </t>
    </r>
    <r>
      <rPr>
        <sz val="10"/>
        <rFont val="Symbol"/>
        <family val="1"/>
      </rPr>
      <t>Æ</t>
    </r>
    <r>
      <rPr>
        <sz val="10"/>
        <rFont val="Arial Cyr"/>
        <family val="0"/>
      </rPr>
      <t xml:space="preserve"> 220мм</t>
    </r>
  </si>
  <si>
    <t>Смазочный ниппель 90º</t>
  </si>
  <si>
    <t>Болт М10*40</t>
  </si>
  <si>
    <t>Гайка М10</t>
  </si>
  <si>
    <t>16</t>
  </si>
  <si>
    <t>Цены действительны до 31.12.2018г.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</si>
</sst>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_р_."/>
    <numFmt numFmtId="181" formatCode="0.00000"/>
    <numFmt numFmtId="182" formatCode="0.000000"/>
    <numFmt numFmtId="183" formatCode="0.0000"/>
    <numFmt numFmtId="184" formatCode="0.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0"/>
    <numFmt numFmtId="190" formatCode="[$-FC19]d\ mmmm\ yyyy\ &quot;г.&quot;"/>
    <numFmt numFmtId="191" formatCode="#,##0.00&quot;р.&quot;"/>
    <numFmt numFmtId="192" formatCode="#,##0.00\ [$RUR]"/>
  </numFmts>
  <fonts count="6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 CYR"/>
      <family val="0"/>
    </font>
    <font>
      <b/>
      <i/>
      <sz val="10"/>
      <name val="Arial Cyr"/>
      <family val="0"/>
    </font>
    <font>
      <sz val="10"/>
      <name val="Symbol"/>
      <family val="1"/>
    </font>
    <font>
      <sz val="9"/>
      <color indexed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sz val="11"/>
      <name val="Calibri"/>
      <family val="2"/>
    </font>
    <font>
      <b/>
      <sz val="11"/>
      <name val="Calibri"/>
      <family val="2"/>
    </font>
    <font>
      <b/>
      <i/>
      <sz val="9"/>
      <name val="Arial Cyr"/>
      <family val="0"/>
    </font>
    <font>
      <i/>
      <sz val="9"/>
      <name val="Arial Cyr"/>
      <family val="0"/>
    </font>
    <font>
      <b/>
      <u val="single"/>
      <sz val="10"/>
      <color indexed="12"/>
      <name val="Arial Cyr"/>
      <family val="0"/>
    </font>
    <font>
      <sz val="10"/>
      <color indexed="10"/>
      <name val="Arial Cyr"/>
      <family val="0"/>
    </font>
    <font>
      <b/>
      <u val="single"/>
      <sz val="10"/>
      <name val="Arial Cyr"/>
      <family val="0"/>
    </font>
    <font>
      <i/>
      <sz val="10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0"/>
    </font>
    <font>
      <b/>
      <sz val="14"/>
      <color indexed="10"/>
      <name val="Arial Cyr"/>
      <family val="0"/>
    </font>
    <font>
      <b/>
      <i/>
      <sz val="9"/>
      <color indexed="10"/>
      <name val="Arial Cyr"/>
      <family val="0"/>
    </font>
    <font>
      <sz val="10"/>
      <color indexed="8"/>
      <name val="Arial Cyr"/>
      <family val="0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14"/>
      <color rgb="FFFF0000"/>
      <name val="Arial Cyr"/>
      <family val="0"/>
    </font>
    <font>
      <b/>
      <i/>
      <sz val="9"/>
      <color rgb="FFFF0000"/>
      <name val="Arial Cyr"/>
      <family val="0"/>
    </font>
    <font>
      <sz val="10"/>
      <color rgb="FFFF0000"/>
      <name val="Arial Cyr"/>
      <family val="0"/>
    </font>
    <font>
      <sz val="10"/>
      <color theme="1"/>
      <name val="Arial Cyr"/>
      <family val="0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4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4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4" tint="0.5999900102615356"/>
        </stop>
      </gradient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4" fontId="5" fillId="0" borderId="10" xfId="0" applyNumberFormat="1" applyFont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right"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vertical="center" wrapText="1"/>
    </xf>
    <xf numFmtId="189" fontId="5" fillId="0" borderId="10" xfId="0" applyNumberFormat="1" applyFont="1" applyBorder="1" applyAlignment="1">
      <alignment horizontal="right" vertical="center" wrapText="1"/>
    </xf>
    <xf numFmtId="189" fontId="0" fillId="0" borderId="10" xfId="0" applyNumberFormat="1" applyFont="1" applyBorder="1" applyAlignment="1">
      <alignment vertical="center" wrapText="1"/>
    </xf>
    <xf numFmtId="178" fontId="0" fillId="0" borderId="0" xfId="0" applyNumberFormat="1" applyFont="1" applyBorder="1" applyAlignment="1">
      <alignment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4" fontId="2" fillId="0" borderId="14" xfId="0" applyNumberFormat="1" applyFont="1" applyBorder="1" applyAlignment="1">
      <alignment horizontal="right" vertical="center" wrapText="1"/>
    </xf>
    <xf numFmtId="4" fontId="2" fillId="0" borderId="12" xfId="0" applyNumberFormat="1" applyFont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189" fontId="2" fillId="0" borderId="10" xfId="0" applyNumberFormat="1" applyFont="1" applyFill="1" applyBorder="1" applyAlignment="1">
      <alignment horizontal="right" vertical="center" wrapText="1"/>
    </xf>
    <xf numFmtId="4" fontId="2" fillId="2" borderId="10" xfId="0" applyNumberFormat="1" applyFont="1" applyFill="1" applyBorder="1" applyAlignment="1">
      <alignment horizontal="right" vertical="center" wrapText="1"/>
    </xf>
    <xf numFmtId="4" fontId="2" fillId="2" borderId="10" xfId="0" applyNumberFormat="1" applyFont="1" applyFill="1" applyBorder="1" applyAlignment="1">
      <alignment vertical="center" wrapText="1"/>
    </xf>
    <xf numFmtId="189" fontId="2" fillId="2" borderId="10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59" fillId="0" borderId="0" xfId="0" applyFont="1" applyAlignment="1">
      <alignment horizontal="center" vertical="center" wrapText="1"/>
    </xf>
    <xf numFmtId="183" fontId="60" fillId="0" borderId="0" xfId="58" applyNumberFormat="1" applyFont="1" applyAlignment="1">
      <alignment horizontal="center" vertical="center" wrapText="1"/>
    </xf>
    <xf numFmtId="0" fontId="59" fillId="0" borderId="0" xfId="0" applyFont="1" applyAlignment="1">
      <alignment horizontal="center" vertical="center" wrapText="1"/>
    </xf>
    <xf numFmtId="183" fontId="60" fillId="0" borderId="0" xfId="58" applyNumberFormat="1" applyFont="1" applyAlignment="1">
      <alignment horizontal="center" vertical="center" wrapText="1"/>
    </xf>
    <xf numFmtId="0" fontId="15" fillId="0" borderId="0" xfId="42" applyFont="1" applyAlignment="1" applyProtection="1">
      <alignment vertical="center"/>
      <protection/>
    </xf>
    <xf numFmtId="49" fontId="2" fillId="0" borderId="0" xfId="0" applyNumberFormat="1" applyFont="1" applyBorder="1" applyAlignment="1">
      <alignment horizontal="center" vertical="center" wrapText="1"/>
    </xf>
    <xf numFmtId="178" fontId="2" fillId="0" borderId="0" xfId="0" applyNumberFormat="1" applyFont="1" applyBorder="1" applyAlignment="1">
      <alignment vertical="center" wrapText="1"/>
    </xf>
    <xf numFmtId="0" fontId="61" fillId="0" borderId="0" xfId="0" applyFont="1" applyAlignment="1">
      <alignment vertical="center"/>
    </xf>
    <xf numFmtId="49" fontId="62" fillId="0" borderId="0" xfId="0" applyNumberFormat="1" applyFont="1" applyBorder="1" applyAlignment="1">
      <alignment horizontal="center" vertical="center" wrapText="1"/>
    </xf>
    <xf numFmtId="0" fontId="59" fillId="0" borderId="0" xfId="0" applyFont="1" applyBorder="1" applyAlignment="1">
      <alignment vertical="center" wrapText="1"/>
    </xf>
    <xf numFmtId="178" fontId="62" fillId="0" borderId="0" xfId="0" applyNumberFormat="1" applyFont="1" applyBorder="1" applyAlignment="1">
      <alignment vertical="center" wrapText="1"/>
    </xf>
    <xf numFmtId="0" fontId="62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right" vertical="center" wrapText="1"/>
    </xf>
    <xf numFmtId="4" fontId="0" fillId="2" borderId="10" xfId="0" applyNumberFormat="1" applyFont="1" applyFill="1" applyBorder="1" applyAlignment="1">
      <alignment horizontal="right" vertical="center" wrapText="1"/>
    </xf>
    <xf numFmtId="0" fontId="11" fillId="0" borderId="0" xfId="0" applyFont="1" applyAlignment="1">
      <alignment/>
    </xf>
    <xf numFmtId="0" fontId="0" fillId="0" borderId="0" xfId="0" applyAlignment="1">
      <alignment vertical="center"/>
    </xf>
    <xf numFmtId="0" fontId="12" fillId="0" borderId="0" xfId="0" applyFont="1" applyAlignment="1">
      <alignment/>
    </xf>
    <xf numFmtId="0" fontId="2" fillId="0" borderId="0" xfId="0" applyFont="1" applyAlignment="1">
      <alignment vertical="center"/>
    </xf>
    <xf numFmtId="49" fontId="0" fillId="0" borderId="10" xfId="0" applyNumberFormat="1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2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2" borderId="10" xfId="0" applyNumberFormat="1" applyFont="1" applyFill="1" applyBorder="1" applyAlignment="1">
      <alignment horizontal="center" vertical="center" wrapText="1"/>
    </xf>
    <xf numFmtId="9" fontId="17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NumberFormat="1" applyFont="1" applyBorder="1" applyAlignment="1">
      <alignment vertical="center" wrapText="1"/>
    </xf>
    <xf numFmtId="2" fontId="0" fillId="0" borderId="1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 wrapText="1"/>
    </xf>
    <xf numFmtId="189" fontId="0" fillId="2" borderId="10" xfId="0" applyNumberFormat="1" applyFont="1" applyFill="1" applyBorder="1" applyAlignment="1">
      <alignment horizontal="right" vertical="center" wrapText="1"/>
    </xf>
    <xf numFmtId="2" fontId="0" fillId="2" borderId="10" xfId="0" applyNumberFormat="1" applyFont="1" applyFill="1" applyBorder="1" applyAlignment="1">
      <alignment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/>
    </xf>
    <xf numFmtId="0" fontId="19" fillId="0" borderId="10" xfId="0" applyFont="1" applyFill="1" applyBorder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189" fontId="19" fillId="0" borderId="10" xfId="0" applyNumberFormat="1" applyFont="1" applyFill="1" applyBorder="1" applyAlignment="1">
      <alignment vertical="center"/>
    </xf>
    <xf numFmtId="189" fontId="0" fillId="0" borderId="14" xfId="0" applyNumberFormat="1" applyFont="1" applyBorder="1" applyAlignment="1">
      <alignment horizontal="right" vertical="center" wrapText="1"/>
    </xf>
    <xf numFmtId="189" fontId="0" fillId="0" borderId="12" xfId="0" applyNumberFormat="1" applyFont="1" applyBorder="1" applyAlignment="1">
      <alignment horizontal="right" vertical="center" wrapText="1"/>
    </xf>
    <xf numFmtId="0" fontId="60" fillId="33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0" fillId="0" borderId="10" xfId="0" applyNumberFormat="1" applyFont="1" applyBorder="1" applyAlignment="1" quotePrefix="1">
      <alignment horizontal="center" vertical="center" wrapText="1"/>
    </xf>
    <xf numFmtId="0" fontId="63" fillId="0" borderId="10" xfId="0" applyFont="1" applyFill="1" applyBorder="1" applyAlignment="1">
      <alignment horizontal="left" vertical="center"/>
    </xf>
    <xf numFmtId="0" fontId="64" fillId="0" borderId="10" xfId="0" applyFont="1" applyFill="1" applyBorder="1" applyAlignment="1">
      <alignment vertical="center" wrapText="1"/>
    </xf>
    <xf numFmtId="184" fontId="19" fillId="0" borderId="10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horizontal="righ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59" fillId="0" borderId="0" xfId="0" applyFont="1" applyAlignment="1">
      <alignment horizontal="center" vertical="center" wrapText="1"/>
    </xf>
    <xf numFmtId="9" fontId="60" fillId="0" borderId="0" xfId="0" applyNumberFormat="1" applyFont="1" applyAlignment="1">
      <alignment horizontal="center" vertical="center" wrapText="1"/>
    </xf>
    <xf numFmtId="0" fontId="60" fillId="0" borderId="0" xfId="0" applyFont="1" applyAlignment="1">
      <alignment horizontal="center" vertical="center" wrapText="1"/>
    </xf>
    <xf numFmtId="0" fontId="60" fillId="34" borderId="0" xfId="0" applyFont="1" applyFill="1" applyAlignment="1">
      <alignment horizontal="left" vertical="center" wrapText="1"/>
    </xf>
    <xf numFmtId="178" fontId="60" fillId="35" borderId="0" xfId="43" applyFont="1" applyFill="1" applyAlignment="1">
      <alignment horizontal="center" vertical="center" wrapText="1"/>
    </xf>
    <xf numFmtId="183" fontId="60" fillId="0" borderId="0" xfId="58" applyNumberFormat="1" applyFont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Процентный 2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676275</xdr:colOff>
      <xdr:row>2</xdr:row>
      <xdr:rowOff>114300</xdr:rowOff>
    </xdr:to>
    <xdr:pic>
      <xdr:nvPicPr>
        <xdr:cNvPr id="1" name="Рисунок 1" descr="ЛОГОТИП ООО ШУМАХЕР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0975"/>
          <a:ext cx="9334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O52"/>
  <sheetViews>
    <sheetView tabSelected="1" zoomScalePageLayoutView="0" workbookViewId="0" topLeftCell="A1">
      <selection activeCell="C2" sqref="C2"/>
    </sheetView>
  </sheetViews>
  <sheetFormatPr defaultColWidth="9.00390625" defaultRowHeight="12.75"/>
  <cols>
    <col min="1" max="1" width="3.375" style="2" customWidth="1"/>
    <col min="2" max="2" width="9.875" style="2" customWidth="1"/>
    <col min="3" max="3" width="39.375" style="2" customWidth="1"/>
    <col min="4" max="4" width="4.75390625" style="2" customWidth="1"/>
    <col min="5" max="5" width="5.00390625" style="2" customWidth="1"/>
    <col min="6" max="7" width="9.125" style="2" customWidth="1"/>
    <col min="8" max="8" width="9.25390625" style="2" customWidth="1"/>
    <col min="9" max="9" width="9.125" style="2" customWidth="1"/>
    <col min="10" max="10" width="3.125" style="2" customWidth="1"/>
    <col min="11" max="13" width="9.125" style="2" customWidth="1"/>
    <col min="14" max="14" width="8.25390625" style="2" customWidth="1"/>
    <col min="15" max="16384" width="9.125" style="2" customWidth="1"/>
  </cols>
  <sheetData>
    <row r="1" ht="14.25" customHeight="1">
      <c r="B1" s="17"/>
    </row>
    <row r="2" spans="3:15" ht="18" customHeight="1">
      <c r="C2" s="80" t="s">
        <v>62</v>
      </c>
      <c r="D2" s="4"/>
      <c r="F2" s="92" t="s">
        <v>2</v>
      </c>
      <c r="G2" s="92"/>
      <c r="H2" s="93">
        <f>I27+K51</f>
        <v>24271.36</v>
      </c>
      <c r="I2" s="93"/>
      <c r="K2" s="54" t="s">
        <v>85</v>
      </c>
      <c r="L2"/>
      <c r="M2"/>
      <c r="N2"/>
      <c r="O2"/>
    </row>
    <row r="3" spans="3:15" ht="13.5" customHeight="1">
      <c r="C3" s="81" t="s">
        <v>37</v>
      </c>
      <c r="D3" s="4"/>
      <c r="F3" s="89" t="s">
        <v>33</v>
      </c>
      <c r="G3" s="89"/>
      <c r="H3" s="90">
        <v>0</v>
      </c>
      <c r="I3" s="91"/>
      <c r="K3" s="53"/>
      <c r="L3"/>
      <c r="M3"/>
      <c r="N3"/>
      <c r="O3"/>
    </row>
    <row r="4" spans="3:15" ht="13.5" customHeight="1">
      <c r="C4" s="2" t="s">
        <v>87</v>
      </c>
      <c r="F4" s="89"/>
      <c r="G4" s="89"/>
      <c r="H4" s="91"/>
      <c r="I4" s="91"/>
      <c r="K4" s="55" t="s">
        <v>68</v>
      </c>
      <c r="L4" s="1"/>
      <c r="M4" s="1"/>
      <c r="N4" s="56" t="s">
        <v>69</v>
      </c>
      <c r="O4" s="1"/>
    </row>
    <row r="5" spans="1:15" ht="13.5" customHeight="1">
      <c r="A5" s="21"/>
      <c r="B5" s="21"/>
      <c r="C5" s="13" t="s">
        <v>51</v>
      </c>
      <c r="F5" s="89" t="s">
        <v>45</v>
      </c>
      <c r="G5" s="89"/>
      <c r="H5" s="94">
        <v>0</v>
      </c>
      <c r="I5" s="94"/>
      <c r="K5" s="55" t="s">
        <v>70</v>
      </c>
      <c r="L5" s="1"/>
      <c r="M5" s="1"/>
      <c r="N5" s="1" t="s">
        <v>71</v>
      </c>
      <c r="O5" s="1"/>
    </row>
    <row r="6" spans="1:15" s="5" customFormat="1" ht="13.5" customHeight="1">
      <c r="A6" s="22" t="s">
        <v>95</v>
      </c>
      <c r="B6" s="21"/>
      <c r="C6" s="9"/>
      <c r="D6" s="20"/>
      <c r="E6" s="20"/>
      <c r="F6" s="89"/>
      <c r="G6" s="89"/>
      <c r="H6" s="94"/>
      <c r="I6" s="94"/>
      <c r="K6" s="55" t="s">
        <v>72</v>
      </c>
      <c r="L6" s="1"/>
      <c r="M6" s="1"/>
      <c r="N6" s="1" t="s">
        <v>73</v>
      </c>
      <c r="O6" s="1"/>
    </row>
    <row r="7" spans="1:15" s="47" customFormat="1" ht="13.5" customHeight="1">
      <c r="A7" s="43" t="s">
        <v>61</v>
      </c>
      <c r="B7" s="44"/>
      <c r="C7" s="45"/>
      <c r="D7" s="46"/>
      <c r="E7" s="46"/>
      <c r="F7" s="38"/>
      <c r="G7" s="38"/>
      <c r="H7" s="39"/>
      <c r="I7" s="39"/>
      <c r="K7" s="55" t="s">
        <v>74</v>
      </c>
      <c r="L7" s="1"/>
      <c r="M7" s="1"/>
      <c r="N7" s="1" t="s">
        <v>75</v>
      </c>
      <c r="O7" s="1"/>
    </row>
    <row r="8" spans="1:14" s="1" customFormat="1" ht="13.5" customHeight="1">
      <c r="A8" s="40" t="s">
        <v>67</v>
      </c>
      <c r="B8" s="41"/>
      <c r="C8" s="9"/>
      <c r="D8" s="42"/>
      <c r="E8" s="42"/>
      <c r="F8" s="36"/>
      <c r="G8" s="36"/>
      <c r="H8" s="37"/>
      <c r="I8" s="37"/>
      <c r="K8" s="55" t="s">
        <v>76</v>
      </c>
      <c r="N8" s="1" t="s">
        <v>77</v>
      </c>
    </row>
    <row r="9" spans="1:15" ht="16.5" customHeight="1">
      <c r="A9" s="23" t="s">
        <v>52</v>
      </c>
      <c r="B9" s="24"/>
      <c r="C9" s="24"/>
      <c r="D9" s="24"/>
      <c r="E9" s="25"/>
      <c r="H9" s="25"/>
      <c r="I9" s="25"/>
      <c r="K9" s="55" t="s">
        <v>78</v>
      </c>
      <c r="L9" s="1"/>
      <c r="M9" s="1"/>
      <c r="N9" s="1" t="s">
        <v>79</v>
      </c>
      <c r="O9" s="1"/>
    </row>
    <row r="10" spans="1:15" ht="15">
      <c r="A10" s="87" t="s">
        <v>20</v>
      </c>
      <c r="B10" s="88" t="s">
        <v>25</v>
      </c>
      <c r="C10" s="88" t="s">
        <v>0</v>
      </c>
      <c r="D10" s="88" t="s">
        <v>21</v>
      </c>
      <c r="E10" s="88" t="s">
        <v>22</v>
      </c>
      <c r="F10" s="87" t="s">
        <v>34</v>
      </c>
      <c r="G10" s="87"/>
      <c r="H10" s="87" t="s">
        <v>35</v>
      </c>
      <c r="I10" s="87"/>
      <c r="K10" s="55" t="s">
        <v>80</v>
      </c>
      <c r="L10" s="1"/>
      <c r="M10" s="1"/>
      <c r="N10" s="1" t="s">
        <v>81</v>
      </c>
      <c r="O10" s="1"/>
    </row>
    <row r="11" spans="1:15" ht="15">
      <c r="A11" s="87"/>
      <c r="B11" s="88"/>
      <c r="C11" s="88"/>
      <c r="D11" s="88"/>
      <c r="E11" s="88"/>
      <c r="F11" s="59" t="s">
        <v>5</v>
      </c>
      <c r="G11" s="60" t="s">
        <v>6</v>
      </c>
      <c r="H11" s="59" t="s">
        <v>5</v>
      </c>
      <c r="I11" s="60" t="s">
        <v>6</v>
      </c>
      <c r="K11" s="55" t="s">
        <v>82</v>
      </c>
      <c r="L11" s="1"/>
      <c r="M11" s="1"/>
      <c r="N11" s="1" t="s">
        <v>83</v>
      </c>
      <c r="O11" s="1"/>
    </row>
    <row r="12" spans="1:9" ht="12.75">
      <c r="A12" s="87"/>
      <c r="B12" s="88"/>
      <c r="C12" s="88"/>
      <c r="D12" s="88"/>
      <c r="E12" s="88"/>
      <c r="F12" s="61"/>
      <c r="G12" s="62" t="s">
        <v>18</v>
      </c>
      <c r="H12" s="63">
        <f>H3</f>
        <v>0</v>
      </c>
      <c r="I12" s="62" t="s">
        <v>18</v>
      </c>
    </row>
    <row r="13" spans="1:9" ht="12.75">
      <c r="A13" s="49" t="s">
        <v>23</v>
      </c>
      <c r="B13" s="49"/>
      <c r="C13" s="34" t="s">
        <v>63</v>
      </c>
      <c r="D13" s="50" t="s">
        <v>1</v>
      </c>
      <c r="E13" s="50">
        <v>1</v>
      </c>
      <c r="F13" s="86">
        <v>3598.75</v>
      </c>
      <c r="G13" s="52">
        <f aca="true" t="shared" si="0" ref="G13:G24">F13*E13</f>
        <v>3598.75</v>
      </c>
      <c r="H13" s="3">
        <f aca="true" t="shared" si="1" ref="H13:H20">F13-F13*H$3</f>
        <v>3598.75</v>
      </c>
      <c r="I13" s="52">
        <f aca="true" t="shared" si="2" ref="I13:I24">H13*E13</f>
        <v>3598.75</v>
      </c>
    </row>
    <row r="14" spans="1:9" s="5" customFormat="1" ht="13.5" customHeight="1">
      <c r="A14" s="49" t="s">
        <v>7</v>
      </c>
      <c r="B14" s="57"/>
      <c r="C14" s="34" t="s">
        <v>24</v>
      </c>
      <c r="D14" s="35" t="s">
        <v>1</v>
      </c>
      <c r="E14" s="35">
        <v>1</v>
      </c>
      <c r="F14" s="86">
        <v>89.57</v>
      </c>
      <c r="G14" s="52">
        <f>F14*E14</f>
        <v>89.57</v>
      </c>
      <c r="H14" s="3">
        <f t="shared" si="1"/>
        <v>89.57</v>
      </c>
      <c r="I14" s="52">
        <f>H14*E14</f>
        <v>89.57</v>
      </c>
    </row>
    <row r="15" spans="1:9" s="5" customFormat="1" ht="13.5" customHeight="1">
      <c r="A15" s="49" t="s">
        <v>8</v>
      </c>
      <c r="B15" s="64">
        <v>75030</v>
      </c>
      <c r="C15" s="48" t="s">
        <v>38</v>
      </c>
      <c r="D15" s="35" t="s">
        <v>1</v>
      </c>
      <c r="E15" s="35">
        <v>1</v>
      </c>
      <c r="F15" s="86">
        <v>7958.76</v>
      </c>
      <c r="G15" s="52">
        <f>F15*E15</f>
        <v>7958.76</v>
      </c>
      <c r="H15" s="3">
        <f t="shared" si="1"/>
        <v>7958.76</v>
      </c>
      <c r="I15" s="52">
        <f>H15*E15</f>
        <v>7958.76</v>
      </c>
    </row>
    <row r="16" spans="1:9" s="5" customFormat="1" ht="13.5" customHeight="1">
      <c r="A16" s="49" t="s">
        <v>9</v>
      </c>
      <c r="B16" s="57" t="s">
        <v>57</v>
      </c>
      <c r="C16" s="34" t="s">
        <v>39</v>
      </c>
      <c r="D16" s="50" t="s">
        <v>1</v>
      </c>
      <c r="E16" s="50">
        <v>1</v>
      </c>
      <c r="F16" s="86">
        <v>683.41</v>
      </c>
      <c r="G16" s="52">
        <f t="shared" si="0"/>
        <v>683.41</v>
      </c>
      <c r="H16" s="3">
        <f t="shared" si="1"/>
        <v>683.41</v>
      </c>
      <c r="I16" s="52">
        <f t="shared" si="2"/>
        <v>683.41</v>
      </c>
    </row>
    <row r="17" spans="1:9" s="5" customFormat="1" ht="13.5" customHeight="1">
      <c r="A17" s="49" t="s">
        <v>10</v>
      </c>
      <c r="B17" s="57" t="s">
        <v>58</v>
      </c>
      <c r="C17" s="34" t="s">
        <v>89</v>
      </c>
      <c r="D17" s="50" t="s">
        <v>1</v>
      </c>
      <c r="E17" s="50">
        <v>1</v>
      </c>
      <c r="F17" s="86">
        <v>2166.18</v>
      </c>
      <c r="G17" s="52">
        <f t="shared" si="0"/>
        <v>2166.18</v>
      </c>
      <c r="H17" s="3">
        <f t="shared" si="1"/>
        <v>2166.18</v>
      </c>
      <c r="I17" s="52">
        <f t="shared" si="2"/>
        <v>2166.18</v>
      </c>
    </row>
    <row r="18" spans="1:9" s="5" customFormat="1" ht="13.5" customHeight="1">
      <c r="A18" s="49" t="s">
        <v>11</v>
      </c>
      <c r="B18" s="57" t="s">
        <v>59</v>
      </c>
      <c r="C18" s="34" t="s">
        <v>90</v>
      </c>
      <c r="D18" s="50" t="s">
        <v>1</v>
      </c>
      <c r="E18" s="50">
        <v>1</v>
      </c>
      <c r="F18" s="86">
        <v>1398.96</v>
      </c>
      <c r="G18" s="52">
        <f t="shared" si="0"/>
        <v>1398.96</v>
      </c>
      <c r="H18" s="3">
        <f t="shared" si="1"/>
        <v>1398.96</v>
      </c>
      <c r="I18" s="52">
        <f t="shared" si="2"/>
        <v>1398.96</v>
      </c>
    </row>
    <row r="19" spans="1:9" s="5" customFormat="1" ht="13.5" customHeight="1">
      <c r="A19" s="49" t="s">
        <v>12</v>
      </c>
      <c r="B19" s="57"/>
      <c r="C19" s="34" t="s">
        <v>40</v>
      </c>
      <c r="D19" s="50" t="s">
        <v>1</v>
      </c>
      <c r="E19" s="50">
        <v>1</v>
      </c>
      <c r="F19" s="86">
        <v>1711.32</v>
      </c>
      <c r="G19" s="52">
        <f>F19*E19</f>
        <v>1711.32</v>
      </c>
      <c r="H19" s="3">
        <f t="shared" si="1"/>
        <v>1711.32</v>
      </c>
      <c r="I19" s="52">
        <f>H19*E19</f>
        <v>1711.32</v>
      </c>
    </row>
    <row r="20" spans="1:9" s="5" customFormat="1" ht="13.5" customHeight="1">
      <c r="A20" s="49" t="s">
        <v>13</v>
      </c>
      <c r="B20" s="57"/>
      <c r="C20" s="34" t="s">
        <v>47</v>
      </c>
      <c r="D20" s="50" t="s">
        <v>1</v>
      </c>
      <c r="E20" s="50">
        <v>1</v>
      </c>
      <c r="F20" s="86">
        <v>62.65</v>
      </c>
      <c r="G20" s="52">
        <f>F20*E20</f>
        <v>62.65</v>
      </c>
      <c r="H20" s="3">
        <f t="shared" si="1"/>
        <v>62.65</v>
      </c>
      <c r="I20" s="52">
        <f>H20*E20</f>
        <v>62.65</v>
      </c>
    </row>
    <row r="21" spans="1:9" s="5" customFormat="1" ht="13.5" customHeight="1">
      <c r="A21" s="49" t="s">
        <v>14</v>
      </c>
      <c r="B21" s="57" t="s">
        <v>26</v>
      </c>
      <c r="C21" s="65" t="s">
        <v>27</v>
      </c>
      <c r="D21" s="35" t="s">
        <v>1</v>
      </c>
      <c r="E21" s="35">
        <v>14</v>
      </c>
      <c r="F21" s="86">
        <v>88.66</v>
      </c>
      <c r="G21" s="52">
        <f>F21*E21</f>
        <v>1241.24</v>
      </c>
      <c r="H21" s="3">
        <f>F21-F21*H$3</f>
        <v>88.66</v>
      </c>
      <c r="I21" s="52">
        <f>H21*E21</f>
        <v>1241.24</v>
      </c>
    </row>
    <row r="22" spans="1:9" s="5" customFormat="1" ht="13.5" customHeight="1">
      <c r="A22" s="49" t="s">
        <v>15</v>
      </c>
      <c r="B22" s="57"/>
      <c r="C22" s="65" t="s">
        <v>66</v>
      </c>
      <c r="D22" s="35" t="s">
        <v>1</v>
      </c>
      <c r="E22" s="35">
        <v>14</v>
      </c>
      <c r="F22" s="86">
        <v>49.24</v>
      </c>
      <c r="G22" s="52">
        <f>F22*E22</f>
        <v>689.36</v>
      </c>
      <c r="H22" s="3">
        <f>F22-F22*H$3</f>
        <v>49.24</v>
      </c>
      <c r="I22" s="52">
        <f>H22*E22</f>
        <v>689.36</v>
      </c>
    </row>
    <row r="23" spans="1:9" s="48" customFormat="1" ht="13.5" customHeight="1">
      <c r="A23" s="49" t="s">
        <v>16</v>
      </c>
      <c r="B23" s="57"/>
      <c r="C23" s="34" t="s">
        <v>56</v>
      </c>
      <c r="D23" s="50" t="s">
        <v>1</v>
      </c>
      <c r="E23" s="50">
        <v>1</v>
      </c>
      <c r="F23" s="51">
        <v>773.83</v>
      </c>
      <c r="G23" s="52">
        <f t="shared" si="0"/>
        <v>773.83</v>
      </c>
      <c r="H23" s="51">
        <f>F23</f>
        <v>773.83</v>
      </c>
      <c r="I23" s="52">
        <f t="shared" si="2"/>
        <v>773.83</v>
      </c>
    </row>
    <row r="24" spans="1:9" s="5" customFormat="1" ht="24.75" customHeight="1">
      <c r="A24" s="49" t="s">
        <v>17</v>
      </c>
      <c r="B24" s="57"/>
      <c r="C24" s="48" t="s">
        <v>86</v>
      </c>
      <c r="D24" s="35" t="s">
        <v>1</v>
      </c>
      <c r="E24" s="35">
        <v>1</v>
      </c>
      <c r="F24" s="66">
        <v>194.92</v>
      </c>
      <c r="G24" s="52">
        <f t="shared" si="0"/>
        <v>194.92</v>
      </c>
      <c r="H24" s="3">
        <f>F24</f>
        <v>194.92</v>
      </c>
      <c r="I24" s="52">
        <f t="shared" si="2"/>
        <v>194.92</v>
      </c>
    </row>
    <row r="25" spans="1:9" s="5" customFormat="1" ht="13.5" customHeight="1">
      <c r="A25" s="67"/>
      <c r="B25" s="67"/>
      <c r="C25" s="10" t="s">
        <v>2</v>
      </c>
      <c r="D25" s="11"/>
      <c r="E25" s="11"/>
      <c r="F25" s="26"/>
      <c r="G25" s="31">
        <f>SUM(G13:G24)</f>
        <v>20568.95</v>
      </c>
      <c r="H25" s="28"/>
      <c r="I25" s="32">
        <f>SUM(I13:I24)</f>
        <v>20568.95</v>
      </c>
    </row>
    <row r="26" spans="1:9" s="5" customFormat="1" ht="13.5" customHeight="1">
      <c r="A26" s="67"/>
      <c r="B26" s="67"/>
      <c r="C26" s="7" t="s">
        <v>3</v>
      </c>
      <c r="D26" s="8"/>
      <c r="E26" s="8"/>
      <c r="F26" s="27"/>
      <c r="G26" s="31">
        <f>G25*18%</f>
        <v>3702.41</v>
      </c>
      <c r="H26" s="29"/>
      <c r="I26" s="31">
        <f>I25*18%</f>
        <v>3702.41</v>
      </c>
    </row>
    <row r="27" spans="1:9" s="5" customFormat="1" ht="13.5" customHeight="1">
      <c r="A27" s="67"/>
      <c r="B27" s="67"/>
      <c r="C27" s="7" t="s">
        <v>4</v>
      </c>
      <c r="D27" s="8"/>
      <c r="E27" s="8"/>
      <c r="F27" s="27"/>
      <c r="G27" s="31">
        <f>G26+G25</f>
        <v>24271.36</v>
      </c>
      <c r="H27" s="29"/>
      <c r="I27" s="31">
        <f>I26+I25</f>
        <v>24271.36</v>
      </c>
    </row>
    <row r="28" spans="1:9" s="5" customFormat="1" ht="13.5" customHeight="1">
      <c r="A28" s="6"/>
      <c r="B28" s="6"/>
      <c r="C28" s="9"/>
      <c r="D28" s="9"/>
      <c r="E28" s="9"/>
      <c r="F28" s="15"/>
      <c r="G28" s="16"/>
      <c r="H28" s="16"/>
      <c r="I28" s="16"/>
    </row>
    <row r="29" spans="1:11" s="5" customFormat="1" ht="13.5" customHeight="1">
      <c r="A29" s="68" t="s">
        <v>53</v>
      </c>
      <c r="B29" s="69"/>
      <c r="C29" s="69"/>
      <c r="D29" s="69"/>
      <c r="E29" s="70"/>
      <c r="F29" s="70"/>
      <c r="G29" s="48"/>
      <c r="H29" s="48"/>
      <c r="I29" s="48"/>
      <c r="J29" s="48"/>
      <c r="K29" s="48"/>
    </row>
    <row r="30" spans="1:11" s="5" customFormat="1" ht="16.5" customHeight="1">
      <c r="A30" s="87" t="s">
        <v>20</v>
      </c>
      <c r="B30" s="88" t="s">
        <v>25</v>
      </c>
      <c r="C30" s="88" t="s">
        <v>0</v>
      </c>
      <c r="D30" s="88" t="s">
        <v>21</v>
      </c>
      <c r="E30" s="88" t="s">
        <v>22</v>
      </c>
      <c r="F30" s="87" t="s">
        <v>34</v>
      </c>
      <c r="G30" s="87"/>
      <c r="H30" s="87" t="s">
        <v>35</v>
      </c>
      <c r="I30" s="87"/>
      <c r="J30" s="48"/>
      <c r="K30" s="59" t="s">
        <v>35</v>
      </c>
    </row>
    <row r="31" spans="1:11" s="5" customFormat="1" ht="12.75">
      <c r="A31" s="87"/>
      <c r="B31" s="88"/>
      <c r="C31" s="88"/>
      <c r="D31" s="88"/>
      <c r="E31" s="88"/>
      <c r="F31" s="59" t="s">
        <v>5</v>
      </c>
      <c r="G31" s="60" t="s">
        <v>6</v>
      </c>
      <c r="H31" s="59" t="s">
        <v>5</v>
      </c>
      <c r="I31" s="60" t="s">
        <v>6</v>
      </c>
      <c r="J31" s="48"/>
      <c r="K31" s="60" t="s">
        <v>6</v>
      </c>
    </row>
    <row r="32" spans="1:11" s="5" customFormat="1" ht="12.75">
      <c r="A32" s="87"/>
      <c r="B32" s="88"/>
      <c r="C32" s="88"/>
      <c r="D32" s="88"/>
      <c r="E32" s="88"/>
      <c r="F32" s="61"/>
      <c r="G32" s="62" t="s">
        <v>36</v>
      </c>
      <c r="H32" s="63">
        <f>H3</f>
        <v>0</v>
      </c>
      <c r="I32" s="62" t="s">
        <v>36</v>
      </c>
      <c r="J32" s="48"/>
      <c r="K32" s="62" t="s">
        <v>46</v>
      </c>
    </row>
    <row r="33" spans="1:11" s="5" customFormat="1" ht="13.5" customHeight="1">
      <c r="A33" s="50">
        <v>1</v>
      </c>
      <c r="B33" s="58" t="s">
        <v>54</v>
      </c>
      <c r="C33" s="34" t="s">
        <v>41</v>
      </c>
      <c r="D33" s="35" t="s">
        <v>1</v>
      </c>
      <c r="E33" s="35">
        <v>26</v>
      </c>
      <c r="F33" s="19">
        <v>8.92</v>
      </c>
      <c r="G33" s="71">
        <f>F33*E33</f>
        <v>231.92</v>
      </c>
      <c r="H33" s="18">
        <f aca="true" t="shared" si="3" ref="H33:H45">F33-F33*H$3</f>
        <v>8.92</v>
      </c>
      <c r="I33" s="71">
        <f aca="true" t="shared" si="4" ref="I33:I45">H33*E33</f>
        <v>231.92</v>
      </c>
      <c r="J33" s="48"/>
      <c r="K33" s="72">
        <f aca="true" t="shared" si="5" ref="K33:K48">I33*H$5</f>
        <v>0</v>
      </c>
    </row>
    <row r="34" spans="1:11" s="5" customFormat="1" ht="25.5" customHeight="1">
      <c r="A34" s="50">
        <v>2</v>
      </c>
      <c r="B34" s="58" t="s">
        <v>42</v>
      </c>
      <c r="C34" s="34" t="s">
        <v>44</v>
      </c>
      <c r="D34" s="50" t="s">
        <v>1</v>
      </c>
      <c r="E34" s="50">
        <v>1</v>
      </c>
      <c r="F34" s="19">
        <v>17.223</v>
      </c>
      <c r="G34" s="71">
        <f aca="true" t="shared" si="6" ref="G34:G45">F34*E34</f>
        <v>17.223</v>
      </c>
      <c r="H34" s="18">
        <f t="shared" si="3"/>
        <v>17.223</v>
      </c>
      <c r="I34" s="71">
        <f t="shared" si="4"/>
        <v>17.223</v>
      </c>
      <c r="J34" s="48"/>
      <c r="K34" s="72">
        <f t="shared" si="5"/>
        <v>0</v>
      </c>
    </row>
    <row r="35" spans="1:11" s="5" customFormat="1" ht="13.5" customHeight="1">
      <c r="A35" s="50">
        <v>3</v>
      </c>
      <c r="B35" s="58" t="s">
        <v>55</v>
      </c>
      <c r="C35" s="34" t="s">
        <v>43</v>
      </c>
      <c r="D35" s="50" t="s">
        <v>1</v>
      </c>
      <c r="E35" s="50">
        <v>1</v>
      </c>
      <c r="F35" s="19">
        <v>21.961</v>
      </c>
      <c r="G35" s="71">
        <f t="shared" si="6"/>
        <v>21.961</v>
      </c>
      <c r="H35" s="18">
        <f t="shared" si="3"/>
        <v>21.961</v>
      </c>
      <c r="I35" s="71">
        <f t="shared" si="4"/>
        <v>21.961</v>
      </c>
      <c r="J35" s="48"/>
      <c r="K35" s="72">
        <f t="shared" si="5"/>
        <v>0</v>
      </c>
    </row>
    <row r="36" spans="1:11" s="5" customFormat="1" ht="13.5" customHeight="1">
      <c r="A36" s="50">
        <v>4</v>
      </c>
      <c r="B36" s="58" t="s">
        <v>60</v>
      </c>
      <c r="C36" s="34" t="s">
        <v>28</v>
      </c>
      <c r="D36" s="50" t="s">
        <v>1</v>
      </c>
      <c r="E36" s="50">
        <v>56</v>
      </c>
      <c r="F36" s="19">
        <v>0.9</v>
      </c>
      <c r="G36" s="71">
        <f t="shared" si="6"/>
        <v>50.4</v>
      </c>
      <c r="H36" s="18">
        <f t="shared" si="3"/>
        <v>0.9</v>
      </c>
      <c r="I36" s="71">
        <f t="shared" si="4"/>
        <v>50.4</v>
      </c>
      <c r="J36" s="48"/>
      <c r="K36" s="72">
        <f t="shared" si="5"/>
        <v>0</v>
      </c>
    </row>
    <row r="37" spans="1:11" s="5" customFormat="1" ht="13.5" customHeight="1">
      <c r="A37" s="50">
        <v>5</v>
      </c>
      <c r="B37" s="58">
        <v>13935</v>
      </c>
      <c r="C37" s="34" t="s">
        <v>48</v>
      </c>
      <c r="D37" s="50" t="s">
        <v>1</v>
      </c>
      <c r="E37" s="50">
        <v>2</v>
      </c>
      <c r="F37" s="34">
        <v>0.805</v>
      </c>
      <c r="G37" s="71">
        <f t="shared" si="6"/>
        <v>1.61</v>
      </c>
      <c r="H37" s="18">
        <f t="shared" si="3"/>
        <v>0.805</v>
      </c>
      <c r="I37" s="71">
        <f t="shared" si="4"/>
        <v>1.61</v>
      </c>
      <c r="J37" s="48"/>
      <c r="K37" s="72">
        <f t="shared" si="5"/>
        <v>0</v>
      </c>
    </row>
    <row r="38" spans="1:11" ht="13.5" customHeight="1">
      <c r="A38" s="50">
        <v>6</v>
      </c>
      <c r="B38" s="58">
        <v>13533</v>
      </c>
      <c r="C38" s="34" t="s">
        <v>49</v>
      </c>
      <c r="D38" s="50" t="s">
        <v>1</v>
      </c>
      <c r="E38" s="50">
        <v>2</v>
      </c>
      <c r="F38" s="34">
        <v>16.512</v>
      </c>
      <c r="G38" s="71">
        <f t="shared" si="6"/>
        <v>33.024</v>
      </c>
      <c r="H38" s="18">
        <f t="shared" si="3"/>
        <v>16.512</v>
      </c>
      <c r="I38" s="71">
        <f t="shared" si="4"/>
        <v>33.024</v>
      </c>
      <c r="J38" s="48"/>
      <c r="K38" s="72">
        <f t="shared" si="5"/>
        <v>0</v>
      </c>
    </row>
    <row r="39" spans="1:11" ht="13.5" customHeight="1">
      <c r="A39" s="50">
        <v>7</v>
      </c>
      <c r="B39" s="58">
        <v>10926</v>
      </c>
      <c r="C39" s="34" t="s">
        <v>50</v>
      </c>
      <c r="D39" s="50" t="s">
        <v>1</v>
      </c>
      <c r="E39" s="50">
        <v>1</v>
      </c>
      <c r="F39" s="34">
        <v>7.45</v>
      </c>
      <c r="G39" s="71">
        <f t="shared" si="6"/>
        <v>7.45</v>
      </c>
      <c r="H39" s="18">
        <f t="shared" si="3"/>
        <v>7.45</v>
      </c>
      <c r="I39" s="71">
        <f t="shared" si="4"/>
        <v>7.45</v>
      </c>
      <c r="J39" s="48"/>
      <c r="K39" s="72">
        <f t="shared" si="5"/>
        <v>0</v>
      </c>
    </row>
    <row r="40" spans="1:11" ht="25.5" customHeight="1">
      <c r="A40" s="50">
        <v>8</v>
      </c>
      <c r="B40" s="58">
        <v>10067</v>
      </c>
      <c r="C40" s="34" t="s">
        <v>29</v>
      </c>
      <c r="D40" s="50" t="s">
        <v>1</v>
      </c>
      <c r="E40" s="50">
        <v>13</v>
      </c>
      <c r="F40" s="34">
        <v>0.097</v>
      </c>
      <c r="G40" s="71">
        <f t="shared" si="6"/>
        <v>1.261</v>
      </c>
      <c r="H40" s="18">
        <f t="shared" si="3"/>
        <v>0.097</v>
      </c>
      <c r="I40" s="71">
        <f t="shared" si="4"/>
        <v>1.261</v>
      </c>
      <c r="J40" s="48"/>
      <c r="K40" s="72">
        <f t="shared" si="5"/>
        <v>0</v>
      </c>
    </row>
    <row r="41" spans="1:11" ht="12.75" customHeight="1">
      <c r="A41" s="50">
        <v>9</v>
      </c>
      <c r="B41" s="58">
        <v>10072</v>
      </c>
      <c r="C41" s="34" t="s">
        <v>30</v>
      </c>
      <c r="D41" s="50" t="s">
        <v>1</v>
      </c>
      <c r="E41" s="50">
        <v>4</v>
      </c>
      <c r="F41" s="34">
        <v>0.118</v>
      </c>
      <c r="G41" s="71">
        <f t="shared" si="6"/>
        <v>0.472</v>
      </c>
      <c r="H41" s="18">
        <f t="shared" si="3"/>
        <v>0.118</v>
      </c>
      <c r="I41" s="71">
        <f t="shared" si="4"/>
        <v>0.472</v>
      </c>
      <c r="J41" s="48"/>
      <c r="K41" s="72">
        <f t="shared" si="5"/>
        <v>0</v>
      </c>
    </row>
    <row r="42" spans="1:11" ht="25.5" customHeight="1">
      <c r="A42" s="50">
        <v>10</v>
      </c>
      <c r="B42" s="58">
        <v>10931</v>
      </c>
      <c r="C42" s="34" t="s">
        <v>31</v>
      </c>
      <c r="D42" s="50" t="s">
        <v>1</v>
      </c>
      <c r="E42" s="73">
        <f>(E36+E37)*2-E41-E40</f>
        <v>99</v>
      </c>
      <c r="F42" s="34">
        <v>0.1</v>
      </c>
      <c r="G42" s="71">
        <f t="shared" si="6"/>
        <v>9.9</v>
      </c>
      <c r="H42" s="18">
        <f t="shared" si="3"/>
        <v>0.1</v>
      </c>
      <c r="I42" s="71">
        <f t="shared" si="4"/>
        <v>9.9</v>
      </c>
      <c r="J42" s="48"/>
      <c r="K42" s="72">
        <f t="shared" si="5"/>
        <v>0</v>
      </c>
    </row>
    <row r="43" spans="1:11" ht="13.5" customHeight="1">
      <c r="A43" s="50">
        <v>11</v>
      </c>
      <c r="B43" s="58">
        <v>13961</v>
      </c>
      <c r="C43" s="34" t="s">
        <v>32</v>
      </c>
      <c r="D43" s="50" t="s">
        <v>1</v>
      </c>
      <c r="E43" s="73">
        <f>E42</f>
        <v>99</v>
      </c>
      <c r="F43" s="34">
        <v>0.035</v>
      </c>
      <c r="G43" s="71">
        <f t="shared" si="6"/>
        <v>3.465</v>
      </c>
      <c r="H43" s="18">
        <f t="shared" si="3"/>
        <v>0.035</v>
      </c>
      <c r="I43" s="71">
        <f t="shared" si="4"/>
        <v>3.465</v>
      </c>
      <c r="J43" s="48"/>
      <c r="K43" s="72">
        <f t="shared" si="5"/>
        <v>0</v>
      </c>
    </row>
    <row r="44" spans="1:11" ht="12.75" customHeight="1">
      <c r="A44" s="50">
        <v>12</v>
      </c>
      <c r="B44" s="74" t="s">
        <v>88</v>
      </c>
      <c r="C44" s="75" t="s">
        <v>65</v>
      </c>
      <c r="D44" s="50" t="s">
        <v>1</v>
      </c>
      <c r="E44" s="76">
        <v>1</v>
      </c>
      <c r="F44" s="77">
        <v>46.49</v>
      </c>
      <c r="G44" s="71">
        <f t="shared" si="6"/>
        <v>46.49</v>
      </c>
      <c r="H44" s="18">
        <f t="shared" si="3"/>
        <v>46.49</v>
      </c>
      <c r="I44" s="71">
        <f t="shared" si="4"/>
        <v>46.49</v>
      </c>
      <c r="J44" s="48"/>
      <c r="K44" s="72">
        <f t="shared" si="5"/>
        <v>0</v>
      </c>
    </row>
    <row r="45" spans="1:11" ht="12.75" customHeight="1">
      <c r="A45" s="50">
        <v>13</v>
      </c>
      <c r="B45" s="74" t="s">
        <v>84</v>
      </c>
      <c r="C45" s="75" t="s">
        <v>91</v>
      </c>
      <c r="D45" s="50" t="s">
        <v>1</v>
      </c>
      <c r="E45" s="50">
        <v>1</v>
      </c>
      <c r="F45" s="77">
        <v>0.96</v>
      </c>
      <c r="G45" s="71">
        <f t="shared" si="6"/>
        <v>0.96</v>
      </c>
      <c r="H45" s="18">
        <f t="shared" si="3"/>
        <v>0.96</v>
      </c>
      <c r="I45" s="71">
        <f t="shared" si="4"/>
        <v>0.96</v>
      </c>
      <c r="J45" s="48"/>
      <c r="K45" s="72">
        <f t="shared" si="5"/>
        <v>0</v>
      </c>
    </row>
    <row r="46" spans="1:11" ht="12.75" customHeight="1">
      <c r="A46" s="50">
        <v>14</v>
      </c>
      <c r="B46" s="58">
        <v>15957</v>
      </c>
      <c r="C46" s="34" t="s">
        <v>64</v>
      </c>
      <c r="D46" s="50" t="s">
        <v>1</v>
      </c>
      <c r="E46" s="50">
        <v>1</v>
      </c>
      <c r="F46" s="19">
        <v>1039.24</v>
      </c>
      <c r="G46" s="71">
        <f>F46*E46</f>
        <v>1039.24</v>
      </c>
      <c r="H46" s="18">
        <f>F46-F46*H$3</f>
        <v>1039.24</v>
      </c>
      <c r="I46" s="71">
        <f>H46*E46</f>
        <v>1039.24</v>
      </c>
      <c r="J46" s="48"/>
      <c r="K46" s="72">
        <f t="shared" si="5"/>
        <v>0</v>
      </c>
    </row>
    <row r="47" spans="1:11" ht="12.75" customHeight="1">
      <c r="A47" s="82" t="s">
        <v>19</v>
      </c>
      <c r="B47" s="83">
        <v>12997</v>
      </c>
      <c r="C47" s="84" t="s">
        <v>92</v>
      </c>
      <c r="D47" s="73" t="s">
        <v>1</v>
      </c>
      <c r="E47" s="50">
        <v>86</v>
      </c>
      <c r="F47" s="85">
        <v>0.202</v>
      </c>
      <c r="G47" s="71">
        <v>23.634</v>
      </c>
      <c r="H47" s="18">
        <v>0.202</v>
      </c>
      <c r="I47" s="71">
        <v>23.634</v>
      </c>
      <c r="J47" s="48"/>
      <c r="K47" s="72">
        <f t="shared" si="5"/>
        <v>0</v>
      </c>
    </row>
    <row r="48" spans="1:11" ht="12.75" customHeight="1">
      <c r="A48" s="82" t="s">
        <v>94</v>
      </c>
      <c r="B48" s="83">
        <v>13955</v>
      </c>
      <c r="C48" s="84" t="s">
        <v>93</v>
      </c>
      <c r="D48" s="73" t="s">
        <v>1</v>
      </c>
      <c r="E48" s="50">
        <v>86</v>
      </c>
      <c r="F48" s="85">
        <v>0.11</v>
      </c>
      <c r="G48" s="71">
        <v>12.87</v>
      </c>
      <c r="H48" s="18">
        <v>0.11</v>
      </c>
      <c r="I48" s="71">
        <v>12.87</v>
      </c>
      <c r="J48" s="48"/>
      <c r="K48" s="72">
        <f t="shared" si="5"/>
        <v>0</v>
      </c>
    </row>
    <row r="49" spans="1:11" ht="13.5" customHeight="1">
      <c r="A49" s="9"/>
      <c r="B49" s="9"/>
      <c r="C49" s="10" t="s">
        <v>2</v>
      </c>
      <c r="D49" s="11"/>
      <c r="E49" s="11"/>
      <c r="F49" s="78"/>
      <c r="G49" s="33">
        <f>SUM(G33:G48)</f>
        <v>1501.88</v>
      </c>
      <c r="H49" s="30"/>
      <c r="I49" s="33">
        <f>SUM(I33:I48)</f>
        <v>1501.88</v>
      </c>
      <c r="J49" s="48"/>
      <c r="K49" s="31">
        <f>SUM(K33:K48)</f>
        <v>0</v>
      </c>
    </row>
    <row r="50" spans="1:11" ht="13.5" customHeight="1">
      <c r="A50" s="9"/>
      <c r="B50" s="9"/>
      <c r="C50" s="7" t="s">
        <v>3</v>
      </c>
      <c r="D50" s="8"/>
      <c r="E50" s="8"/>
      <c r="F50" s="79"/>
      <c r="G50" s="33">
        <f>G49*18%</f>
        <v>270.338</v>
      </c>
      <c r="H50" s="30"/>
      <c r="I50" s="33">
        <f>I49*18%</f>
        <v>270.338</v>
      </c>
      <c r="J50" s="48"/>
      <c r="K50" s="31">
        <f>K49*18%</f>
        <v>0</v>
      </c>
    </row>
    <row r="51" spans="1:11" ht="13.5" customHeight="1">
      <c r="A51" s="9"/>
      <c r="B51" s="9"/>
      <c r="C51" s="7" t="s">
        <v>4</v>
      </c>
      <c r="D51" s="8"/>
      <c r="E51" s="8"/>
      <c r="F51" s="79"/>
      <c r="G51" s="33">
        <f>G50+G49</f>
        <v>1772.218</v>
      </c>
      <c r="H51" s="30"/>
      <c r="I51" s="33">
        <f>I50+I49</f>
        <v>1772.218</v>
      </c>
      <c r="J51" s="1"/>
      <c r="K51" s="31">
        <f>K50+K49</f>
        <v>0</v>
      </c>
    </row>
    <row r="52" spans="3:10" ht="13.5" customHeight="1">
      <c r="C52" s="12"/>
      <c r="D52" s="13"/>
      <c r="E52" s="13"/>
      <c r="F52" s="14"/>
      <c r="G52" s="14"/>
      <c r="H52" s="13"/>
      <c r="I52" s="13"/>
      <c r="J52" s="1"/>
    </row>
  </sheetData>
  <sheetProtection/>
  <mergeCells count="20">
    <mergeCell ref="F3:G4"/>
    <mergeCell ref="H3:I4"/>
    <mergeCell ref="F10:G10"/>
    <mergeCell ref="F30:G30"/>
    <mergeCell ref="H10:I10"/>
    <mergeCell ref="F2:G2"/>
    <mergeCell ref="H2:I2"/>
    <mergeCell ref="F5:G6"/>
    <mergeCell ref="H5:I6"/>
    <mergeCell ref="H30:I30"/>
    <mergeCell ref="A30:A32"/>
    <mergeCell ref="D30:D32"/>
    <mergeCell ref="E30:E32"/>
    <mergeCell ref="A10:A12"/>
    <mergeCell ref="C10:C12"/>
    <mergeCell ref="B10:B12"/>
    <mergeCell ref="B30:B32"/>
    <mergeCell ref="D10:D12"/>
    <mergeCell ref="C30:C32"/>
    <mergeCell ref="E10:E12"/>
  </mergeCells>
  <printOptions horizontalCentered="1"/>
  <pageMargins left="0.2" right="0.19" top="0.1968503937007874" bottom="0.1968503937007874" header="0.31496062992125984" footer="0.1968503937007874"/>
  <pageSetup horizontalDpi="600" verticalDpi="6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Агротехсервис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Colored</dc:creator>
  <cp:keywords/>
  <dc:description/>
  <cp:lastModifiedBy>Юлия</cp:lastModifiedBy>
  <cp:lastPrinted>2017-01-12T07:15:43Z</cp:lastPrinted>
  <dcterms:created xsi:type="dcterms:W3CDTF">2006-01-10T07:59:56Z</dcterms:created>
  <dcterms:modified xsi:type="dcterms:W3CDTF">2017-12-29T13:58:11Z</dcterms:modified>
  <cp:category/>
  <cp:version/>
  <cp:contentType/>
  <cp:contentStatus/>
</cp:coreProperties>
</file>