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 Менеджеры\Калькуляции и прайсы 2019\"/>
    </mc:Choice>
  </mc:AlternateContent>
  <bookViews>
    <workbookView xWindow="0" yWindow="0" windowWidth="20490" windowHeight="7740"/>
  </bookViews>
  <sheets>
    <sheet name="Спинка 2,4" sheetId="4" r:id="rId1"/>
    <sheet name="Лист2" sheetId="5" r:id="rId2"/>
  </sheets>
  <calcPr calcId="152511" fullPrecision="0"/>
</workbook>
</file>

<file path=xl/calcChain.xml><?xml version="1.0" encoding="utf-8"?>
<calcChain xmlns="http://schemas.openxmlformats.org/spreadsheetml/2006/main">
  <c r="I24" i="4" l="1"/>
  <c r="G24" i="4"/>
  <c r="K35" i="4" l="1"/>
  <c r="I34" i="4"/>
  <c r="K34" i="4" s="1"/>
  <c r="I35" i="4"/>
  <c r="H34" i="4"/>
  <c r="H35" i="4"/>
  <c r="G34" i="4"/>
  <c r="G35" i="4"/>
  <c r="H22" i="4" l="1"/>
  <c r="H21" i="4" l="1"/>
  <c r="G16" i="4" l="1"/>
  <c r="G18" i="4" l="1"/>
  <c r="G22" i="4"/>
  <c r="G38" i="4" l="1"/>
  <c r="G39" i="4"/>
  <c r="G17" i="4"/>
  <c r="G20" i="4"/>
  <c r="G37" i="4"/>
  <c r="G36" i="4"/>
  <c r="G31" i="4"/>
  <c r="G33" i="4"/>
  <c r="G32" i="4"/>
  <c r="H30" i="4"/>
  <c r="H39" i="4" s="1"/>
  <c r="G21" i="4"/>
  <c r="G19" i="4"/>
  <c r="G15" i="4"/>
  <c r="G14" i="4"/>
  <c r="G13" i="4"/>
  <c r="H12" i="4"/>
  <c r="H16" i="4" s="1"/>
  <c r="I16" i="4" s="1"/>
  <c r="H18" i="4" l="1"/>
  <c r="I18" i="4" s="1"/>
  <c r="I22" i="4"/>
  <c r="I39" i="4"/>
  <c r="K39" i="4" s="1"/>
  <c r="H38" i="4"/>
  <c r="I38" i="4" s="1"/>
  <c r="K38" i="4" s="1"/>
  <c r="H17" i="4"/>
  <c r="I17" i="4" s="1"/>
  <c r="H20" i="4"/>
  <c r="I20" i="4" s="1"/>
  <c r="G23" i="4"/>
  <c r="G25" i="4" s="1"/>
  <c r="H14" i="4"/>
  <c r="I14" i="4" s="1"/>
  <c r="H19" i="4"/>
  <c r="I19" i="4" s="1"/>
  <c r="H13" i="4"/>
  <c r="I13" i="4" s="1"/>
  <c r="H32" i="4"/>
  <c r="I32" i="4" s="1"/>
  <c r="H33" i="4"/>
  <c r="I33" i="4" s="1"/>
  <c r="K33" i="4" s="1"/>
  <c r="H31" i="4"/>
  <c r="I31" i="4" s="1"/>
  <c r="G40" i="4"/>
  <c r="G41" i="4" s="1"/>
  <c r="H15" i="4"/>
  <c r="I15" i="4" s="1"/>
  <c r="I21" i="4"/>
  <c r="H36" i="4"/>
  <c r="I36" i="4" s="1"/>
  <c r="K36" i="4" s="1"/>
  <c r="H37" i="4"/>
  <c r="I37" i="4" s="1"/>
  <c r="K37" i="4" s="1"/>
  <c r="I40" i="4" l="1"/>
  <c r="I41" i="4" s="1"/>
  <c r="I42" i="4" s="1"/>
  <c r="K31" i="4"/>
  <c r="I23" i="4"/>
  <c r="I25" i="4" s="1"/>
  <c r="G42" i="4"/>
  <c r="K32" i="4"/>
  <c r="K40" i="4" l="1"/>
  <c r="K41" i="4" s="1"/>
  <c r="K42" i="4" l="1"/>
  <c r="H2" i="4" s="1"/>
</calcChain>
</file>

<file path=xl/sharedStrings.xml><?xml version="1.0" encoding="utf-8"?>
<sst xmlns="http://schemas.openxmlformats.org/spreadsheetml/2006/main" count="115" uniqueCount="76">
  <si>
    <t>Наименование товара</t>
  </si>
  <si>
    <t>шт.</t>
  </si>
  <si>
    <t>Итого:</t>
  </si>
  <si>
    <t>ВСЕГО:</t>
  </si>
  <si>
    <t>Цена</t>
  </si>
  <si>
    <t>Сумма</t>
  </si>
  <si>
    <t>Руб.</t>
  </si>
  <si>
    <t xml:space="preserve">№ п/п </t>
  </si>
  <si>
    <t>Ед. Изм.</t>
  </si>
  <si>
    <t>Кол-во</t>
  </si>
  <si>
    <t>Артикул</t>
  </si>
  <si>
    <t>Полоса, 6мм.</t>
  </si>
  <si>
    <t>Укажите размер скидки</t>
  </si>
  <si>
    <t>Розница</t>
  </si>
  <si>
    <t>Опт</t>
  </si>
  <si>
    <t>Укажите курс ЕВРО</t>
  </si>
  <si>
    <t>евро</t>
  </si>
  <si>
    <t>руб</t>
  </si>
  <si>
    <t>1. Детали Российского производства.   Цены в рублях РФ.</t>
  </si>
  <si>
    <t>2. Детали производства Германии.      Цены в Евро.</t>
  </si>
  <si>
    <t xml:space="preserve">Ремень С(B)-5600 </t>
  </si>
  <si>
    <t>10703.01</t>
  </si>
  <si>
    <t>Направляющий двойной палец 17мм., усиленный, открытый, серый</t>
  </si>
  <si>
    <t>Палец тройной  17 мм., закрытый, серый</t>
  </si>
  <si>
    <t>16502.01</t>
  </si>
  <si>
    <r>
      <t xml:space="preserve">Палец двойной 17 мм., закрытый, </t>
    </r>
    <r>
      <rPr>
        <i/>
        <sz val="9"/>
        <rFont val="Arial"/>
        <family val="2"/>
        <charset val="204"/>
      </rPr>
      <t xml:space="preserve">EASY CUTII, </t>
    </r>
    <r>
      <rPr>
        <sz val="9"/>
        <rFont val="Arial"/>
        <family val="2"/>
        <charset val="204"/>
      </rPr>
      <t>светло серый</t>
    </r>
  </si>
  <si>
    <t>15768</t>
  </si>
  <si>
    <t>Направляющий ролик</t>
  </si>
  <si>
    <t>16330</t>
  </si>
  <si>
    <t>Прижимной ролик</t>
  </si>
  <si>
    <t>Консоль ЖВЗ 10,7</t>
  </si>
  <si>
    <t>Деревянный брус</t>
  </si>
  <si>
    <t>02774</t>
  </si>
  <si>
    <t>Привод косы  Pro-Drive 85 MH v GKF с головкой 27 мм.</t>
  </si>
  <si>
    <t>Натяжное устройство ЖВЗ-10,7</t>
  </si>
  <si>
    <r>
      <t xml:space="preserve">Ширина захвата  </t>
    </r>
    <r>
      <rPr>
        <b/>
        <sz val="10"/>
        <rFont val="Arial Cyr"/>
        <charset val="204"/>
      </rPr>
      <t>10,7м</t>
    </r>
  </si>
  <si>
    <t>Шайба регулировочная для горизонтального шкива</t>
  </si>
  <si>
    <t>Шкив горизонтальный в сборе</t>
  </si>
  <si>
    <t xml:space="preserve">ЖВЗ-10,7 </t>
  </si>
  <si>
    <t>16505.01</t>
  </si>
  <si>
    <t xml:space="preserve">Для  просмотра  инструкции по переоборудованию нажмите на ссылку: </t>
  </si>
  <si>
    <t>http://www.ooo-schumacher.ru/instructions/index.php?num=8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</si>
  <si>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</si>
  <si>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</si>
  <si>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</si>
  <si>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</si>
  <si>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</si>
  <si>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</si>
  <si>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</si>
  <si>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</si>
  <si>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</si>
  <si>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</si>
  <si>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</si>
  <si>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</si>
  <si>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</si>
  <si>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</si>
  <si>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</si>
  <si>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</si>
  <si>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r>
      <t xml:space="preserve">Толщина бруса  </t>
    </r>
    <r>
      <rPr>
        <b/>
        <sz val="10"/>
        <rFont val="Arial Cyr"/>
        <charset val="204"/>
      </rPr>
      <t>11мм</t>
    </r>
  </si>
  <si>
    <t>A003L</t>
  </si>
  <si>
    <t xml:space="preserve"> Нож ЖВЗ 35фт. (10,7м) 141-1/2 сегм. 11tpi (груб.) секциональный  </t>
  </si>
  <si>
    <t>Система скидок:</t>
  </si>
  <si>
    <t>Болт М10*40</t>
  </si>
  <si>
    <t>Гайка М10</t>
  </si>
  <si>
    <t>НДС 20%</t>
  </si>
  <si>
    <t>A012T</t>
  </si>
  <si>
    <t>A012X</t>
  </si>
  <si>
    <t>Натяжной ролик в сборе</t>
  </si>
  <si>
    <t>A014X</t>
  </si>
  <si>
    <t>03239</t>
  </si>
  <si>
    <t>Шайба торцевая</t>
  </si>
  <si>
    <t>03238</t>
  </si>
  <si>
    <t>A0124</t>
  </si>
  <si>
    <t>Противозадирная пластичная смазка "Multipurpose EP 2 Grease" NLGI 2 (400г) (Group Schumacher)</t>
  </si>
  <si>
    <t>Цены действительны до 31.12.2019г.</t>
  </si>
  <si>
    <r>
      <t>Стоимость переоборудования</t>
    </r>
    <r>
      <rPr>
        <b/>
        <sz val="10"/>
        <rFont val="Arial Cyr"/>
        <charset val="204"/>
      </rPr>
      <t xml:space="preserve"> 9000р.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</si>
</sst>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00"/>
    <numFmt numFmtId="165" formatCode="0.0000"/>
    <numFmt numFmtId="166" formatCode="_-* #,##0.00[$р.-419]_-;\-* #,##0.00[$р.-419]_-;_-* &quot;-&quot;??[$р.-419]_-;_-@_-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4"/>
      <name val="Arial Cyr"/>
      <charset val="204"/>
    </font>
    <font>
      <sz val="10"/>
      <name val="Arial CYR"/>
    </font>
    <font>
      <b/>
      <i/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sz val="9"/>
      <name val="Arial"/>
      <family val="2"/>
      <charset val="204"/>
    </font>
    <font>
      <b/>
      <sz val="16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Cyr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color rgb="FFFF0000"/>
      <name val="Arial Cyr"/>
      <charset val="204"/>
    </font>
    <font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165" fontId="17" fillId="0" borderId="0" xfId="1" applyNumberFormat="1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4" fillId="0" borderId="0" xfId="0" applyFont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44" fontId="0" fillId="0" borderId="0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vertical="center"/>
    </xf>
    <xf numFmtId="164" fontId="3" fillId="3" borderId="6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165" fontId="18" fillId="0" borderId="0" xfId="1" applyNumberFormat="1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44" fontId="3" fillId="0" borderId="0" xfId="0" applyNumberFormat="1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2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2" fontId="3" fillId="3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49" fontId="21" fillId="4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right" vertical="top" wrapText="1"/>
    </xf>
    <xf numFmtId="0" fontId="25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5" fillId="5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49" fontId="26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/>
    </xf>
    <xf numFmtId="0" fontId="8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24" fillId="0" borderId="0" xfId="2" applyFont="1" applyAlignment="1" applyProtection="1">
      <alignment horizontal="left" vertical="center"/>
    </xf>
    <xf numFmtId="0" fontId="18" fillId="2" borderId="0" xfId="0" applyFont="1" applyFill="1" applyAlignment="1">
      <alignment horizontal="left" vertical="center" wrapText="1"/>
    </xf>
    <xf numFmtId="166" fontId="18" fillId="2" borderId="0" xfId="0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9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165" fontId="18" fillId="0" borderId="0" xfId="1" applyNumberFormat="1" applyFont="1" applyAlignment="1">
      <alignment horizontal="center" vertical="center" wrapText="1"/>
    </xf>
  </cellXfs>
  <cellStyles count="4">
    <cellStyle name="Гиперссылка" xfId="2" builtinId="8"/>
    <cellStyle name="Денежный 2" xfId="3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37</xdr:row>
      <xdr:rowOff>228601</xdr:rowOff>
    </xdr:from>
    <xdr:to>
      <xdr:col>2</xdr:col>
      <xdr:colOff>428625</xdr:colOff>
      <xdr:row>52</xdr:row>
      <xdr:rowOff>38100</xdr:rowOff>
    </xdr:to>
    <xdr:sp macro="" textlink="">
      <xdr:nvSpPr>
        <xdr:cNvPr id="3" name="Выноска со стрелкой вверх 2"/>
        <xdr:cNvSpPr/>
      </xdr:nvSpPr>
      <xdr:spPr>
        <a:xfrm>
          <a:off x="47625" y="7562851"/>
          <a:ext cx="1933575" cy="2524124"/>
        </a:xfrm>
        <a:prstGeom prst="upArrowCallout">
          <a:avLst>
            <a:gd name="adj1" fmla="val 8988"/>
            <a:gd name="adj2" fmla="val 12483"/>
            <a:gd name="adj3" fmla="val 15909"/>
            <a:gd name="adj4" fmla="val 58184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/>
            <a:t>!!! Возможна комплектация ножом с сегментом с мелкой насечкой!!! </a:t>
          </a:r>
          <a:r>
            <a:rPr lang="ru-RU" sz="1200" b="1">
              <a:solidFill>
                <a:srgbClr val="FF0000"/>
              </a:solidFill>
            </a:rPr>
            <a:t>А003М Нож ЖВЗ 35фт(10,7м) 141-1/2 сегм. 14</a:t>
          </a:r>
          <a:r>
            <a:rPr lang="en-US" sz="1200" b="1">
              <a:solidFill>
                <a:srgbClr val="FF0000"/>
              </a:solidFill>
            </a:rPr>
            <a:t>tpi </a:t>
          </a:r>
          <a:r>
            <a:rPr lang="ru-RU" sz="1200" b="1">
              <a:solidFill>
                <a:srgbClr val="FF0000"/>
              </a:solidFill>
            </a:rPr>
            <a:t>(мелк)- секциональный</a:t>
          </a:r>
          <a:endParaRPr lang="ru-RU" sz="105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9524</xdr:colOff>
      <xdr:row>1</xdr:row>
      <xdr:rowOff>10634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38924" cy="77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oo-schumacher.ru/instructions/index.php?num=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H5" sqref="H5:I6"/>
    </sheetView>
  </sheetViews>
  <sheetFormatPr defaultColWidth="9.140625" defaultRowHeight="12.75" x14ac:dyDescent="0.2"/>
  <cols>
    <col min="1" max="1" width="3.28515625" style="2" customWidth="1"/>
    <col min="2" max="2" width="12.85546875" style="2" customWidth="1"/>
    <col min="3" max="3" width="38.7109375" style="2" customWidth="1"/>
    <col min="4" max="4" width="4.28515625" style="2" customWidth="1"/>
    <col min="5" max="5" width="4.42578125" style="2" customWidth="1"/>
    <col min="6" max="6" width="8" style="2" customWidth="1"/>
    <col min="7" max="7" width="9.140625" style="2" customWidth="1"/>
    <col min="8" max="8" width="9.85546875" style="2" customWidth="1"/>
    <col min="9" max="9" width="8.85546875" style="2" customWidth="1"/>
    <col min="10" max="10" width="4.7109375" style="24" customWidth="1"/>
    <col min="11" max="11" width="12.42578125" style="2" customWidth="1"/>
    <col min="12" max="12" width="10.42578125" style="2" customWidth="1"/>
    <col min="13" max="13" width="9" style="2" customWidth="1"/>
    <col min="14" max="14" width="7.140625" style="2" customWidth="1"/>
    <col min="15" max="16384" width="9.140625" style="2"/>
  </cols>
  <sheetData>
    <row r="1" spans="1:15" ht="60" customHeight="1" x14ac:dyDescent="0.2">
      <c r="B1" s="32"/>
      <c r="C1" s="33"/>
      <c r="D1" s="30"/>
      <c r="E1" s="30"/>
      <c r="F1" s="30"/>
      <c r="G1" s="30"/>
      <c r="H1" s="31"/>
      <c r="I1" s="31"/>
      <c r="J1" s="22"/>
    </row>
    <row r="2" spans="1:15" ht="18" customHeight="1" x14ac:dyDescent="0.2">
      <c r="C2" s="38" t="s">
        <v>38</v>
      </c>
      <c r="D2" s="34"/>
      <c r="E2" s="34"/>
      <c r="F2" s="104" t="s">
        <v>2</v>
      </c>
      <c r="G2" s="104"/>
      <c r="H2" s="105">
        <f>I25+K42</f>
        <v>20684.21</v>
      </c>
      <c r="I2" s="105"/>
      <c r="J2" s="23"/>
      <c r="K2" s="77" t="s">
        <v>61</v>
      </c>
      <c r="L2" s="73"/>
      <c r="M2" s="73"/>
      <c r="N2" s="73"/>
      <c r="O2" s="73"/>
    </row>
    <row r="3" spans="1:15" ht="15" x14ac:dyDescent="0.25">
      <c r="C3" s="2" t="s">
        <v>35</v>
      </c>
      <c r="D3" s="1"/>
      <c r="F3" s="106" t="s">
        <v>12</v>
      </c>
      <c r="G3" s="106"/>
      <c r="H3" s="107">
        <v>0</v>
      </c>
      <c r="I3" s="108"/>
      <c r="K3" s="75"/>
      <c r="L3" s="73"/>
      <c r="M3" s="73"/>
      <c r="N3" s="73"/>
      <c r="O3" s="73"/>
    </row>
    <row r="4" spans="1:15" ht="15" x14ac:dyDescent="0.25">
      <c r="C4" s="2" t="s">
        <v>58</v>
      </c>
      <c r="D4" s="1"/>
      <c r="F4" s="106"/>
      <c r="G4" s="106"/>
      <c r="H4" s="108"/>
      <c r="I4" s="108"/>
      <c r="K4" s="76" t="s">
        <v>42</v>
      </c>
      <c r="L4" s="74"/>
      <c r="M4" s="74"/>
      <c r="N4" s="77" t="s">
        <v>43</v>
      </c>
      <c r="O4" s="74"/>
    </row>
    <row r="5" spans="1:15" ht="15" x14ac:dyDescent="0.25">
      <c r="C5" s="44" t="s">
        <v>75</v>
      </c>
      <c r="D5" s="45"/>
      <c r="E5" s="45"/>
      <c r="F5" s="109" t="s">
        <v>15</v>
      </c>
      <c r="G5" s="109"/>
      <c r="H5" s="110">
        <v>0</v>
      </c>
      <c r="I5" s="110"/>
      <c r="K5" s="76" t="s">
        <v>44</v>
      </c>
      <c r="L5" s="74"/>
      <c r="M5" s="74"/>
      <c r="N5" s="74" t="s">
        <v>45</v>
      </c>
      <c r="O5" s="74"/>
    </row>
    <row r="6" spans="1:15" ht="15" x14ac:dyDescent="0.25">
      <c r="A6" s="43" t="s">
        <v>74</v>
      </c>
      <c r="E6" s="37"/>
      <c r="F6" s="109"/>
      <c r="G6" s="109"/>
      <c r="H6" s="110"/>
      <c r="I6" s="110"/>
      <c r="J6" s="25"/>
      <c r="K6" s="76" t="s">
        <v>46</v>
      </c>
      <c r="L6" s="74"/>
      <c r="M6" s="74"/>
      <c r="N6" s="74" t="s">
        <v>47</v>
      </c>
      <c r="O6" s="74"/>
    </row>
    <row r="7" spans="1:15" ht="18" x14ac:dyDescent="0.25">
      <c r="A7" s="68" t="s">
        <v>40</v>
      </c>
      <c r="C7" s="44"/>
      <c r="E7" s="37"/>
      <c r="F7" s="66"/>
      <c r="G7" s="66"/>
      <c r="H7" s="67"/>
      <c r="I7" s="67"/>
      <c r="J7" s="25"/>
      <c r="K7" s="76" t="s">
        <v>48</v>
      </c>
      <c r="L7" s="74"/>
      <c r="M7" s="74"/>
      <c r="N7" s="74" t="s">
        <v>49</v>
      </c>
      <c r="O7" s="74"/>
    </row>
    <row r="8" spans="1:15" s="1" customFormat="1" ht="13.5" customHeight="1" x14ac:dyDescent="0.25">
      <c r="A8" s="103" t="s">
        <v>41</v>
      </c>
      <c r="B8" s="103"/>
      <c r="C8" s="103"/>
      <c r="D8" s="69"/>
      <c r="E8" s="69"/>
      <c r="F8" s="35"/>
      <c r="G8" s="35"/>
      <c r="H8" s="36"/>
      <c r="I8" s="36"/>
      <c r="J8" s="70"/>
      <c r="K8" s="76" t="s">
        <v>50</v>
      </c>
      <c r="L8" s="74"/>
      <c r="M8" s="74"/>
      <c r="N8" s="74" t="s">
        <v>51</v>
      </c>
      <c r="O8" s="74"/>
    </row>
    <row r="9" spans="1:15" ht="20.25" x14ac:dyDescent="0.25">
      <c r="A9" s="40" t="s">
        <v>18</v>
      </c>
      <c r="E9" s="37"/>
      <c r="F9" s="35"/>
      <c r="G9" s="35"/>
      <c r="H9" s="36"/>
      <c r="I9" s="36"/>
      <c r="J9" s="25"/>
      <c r="K9" s="76" t="s">
        <v>52</v>
      </c>
      <c r="L9" s="74"/>
      <c r="M9" s="74"/>
      <c r="N9" s="74" t="s">
        <v>53</v>
      </c>
      <c r="O9" s="74"/>
    </row>
    <row r="10" spans="1:15" ht="15" x14ac:dyDescent="0.25">
      <c r="A10" s="101" t="s">
        <v>7</v>
      </c>
      <c r="B10" s="102" t="s">
        <v>10</v>
      </c>
      <c r="C10" s="102" t="s">
        <v>0</v>
      </c>
      <c r="D10" s="102" t="s">
        <v>8</v>
      </c>
      <c r="E10" s="102" t="s">
        <v>9</v>
      </c>
      <c r="F10" s="101" t="s">
        <v>13</v>
      </c>
      <c r="G10" s="101"/>
      <c r="H10" s="101" t="s">
        <v>14</v>
      </c>
      <c r="I10" s="101"/>
      <c r="J10" s="26"/>
      <c r="K10" s="76" t="s">
        <v>54</v>
      </c>
      <c r="L10" s="74"/>
      <c r="M10" s="74"/>
      <c r="N10" s="74" t="s">
        <v>55</v>
      </c>
      <c r="O10" s="74"/>
    </row>
    <row r="11" spans="1:15" ht="15" x14ac:dyDescent="0.25">
      <c r="A11" s="101"/>
      <c r="B11" s="102"/>
      <c r="C11" s="102"/>
      <c r="D11" s="102"/>
      <c r="E11" s="102"/>
      <c r="F11" s="62" t="s">
        <v>4</v>
      </c>
      <c r="G11" s="54" t="s">
        <v>5</v>
      </c>
      <c r="H11" s="62" t="s">
        <v>4</v>
      </c>
      <c r="I11" s="54" t="s">
        <v>5</v>
      </c>
      <c r="J11" s="27"/>
      <c r="K11" s="76" t="s">
        <v>56</v>
      </c>
      <c r="L11" s="74"/>
      <c r="M11" s="74"/>
      <c r="N11" s="74" t="s">
        <v>57</v>
      </c>
      <c r="O11" s="74"/>
    </row>
    <row r="12" spans="1:15" x14ac:dyDescent="0.2">
      <c r="A12" s="101"/>
      <c r="B12" s="102"/>
      <c r="C12" s="102"/>
      <c r="D12" s="102"/>
      <c r="E12" s="102"/>
      <c r="F12" s="55"/>
      <c r="G12" s="56" t="s">
        <v>6</v>
      </c>
      <c r="H12" s="57">
        <f>H3</f>
        <v>0</v>
      </c>
      <c r="I12" s="56" t="s">
        <v>6</v>
      </c>
      <c r="J12" s="28"/>
    </row>
    <row r="13" spans="1:15" x14ac:dyDescent="0.2">
      <c r="A13" s="4">
        <v>1</v>
      </c>
      <c r="B13" s="93" t="s">
        <v>65</v>
      </c>
      <c r="C13" s="94" t="s">
        <v>30</v>
      </c>
      <c r="D13" s="52" t="s">
        <v>1</v>
      </c>
      <c r="E13" s="52">
        <v>1</v>
      </c>
      <c r="F13" s="92">
        <v>3665.25</v>
      </c>
      <c r="G13" s="83">
        <f t="shared" ref="G13:G22" si="0">F13*E13</f>
        <v>3665.25</v>
      </c>
      <c r="H13" s="84">
        <f t="shared" ref="H13:H15" si="1">F13-F13*H$12</f>
        <v>3665.25</v>
      </c>
      <c r="I13" s="83">
        <f t="shared" ref="I13:I15" si="2">H13*E13</f>
        <v>3665.25</v>
      </c>
      <c r="J13" s="26"/>
    </row>
    <row r="14" spans="1:15" s="3" customFormat="1" x14ac:dyDescent="0.2">
      <c r="A14" s="4">
        <v>2</v>
      </c>
      <c r="B14" s="95" t="s">
        <v>66</v>
      </c>
      <c r="C14" s="94" t="s">
        <v>34</v>
      </c>
      <c r="D14" s="52" t="s">
        <v>1</v>
      </c>
      <c r="E14" s="52">
        <v>1</v>
      </c>
      <c r="F14" s="92">
        <v>1779.65</v>
      </c>
      <c r="G14" s="83">
        <f t="shared" si="0"/>
        <v>1779.65</v>
      </c>
      <c r="H14" s="84">
        <f t="shared" si="1"/>
        <v>1779.65</v>
      </c>
      <c r="I14" s="83">
        <f t="shared" si="2"/>
        <v>1779.65</v>
      </c>
      <c r="J14" s="15"/>
      <c r="M14" s="21"/>
    </row>
    <row r="15" spans="1:15" s="3" customFormat="1" x14ac:dyDescent="0.2">
      <c r="A15" s="4">
        <v>3</v>
      </c>
      <c r="B15" s="81">
        <v>12698</v>
      </c>
      <c r="C15" s="96" t="s">
        <v>67</v>
      </c>
      <c r="D15" s="52" t="s">
        <v>1</v>
      </c>
      <c r="E15" s="52">
        <v>2</v>
      </c>
      <c r="F15" s="92">
        <v>683.41</v>
      </c>
      <c r="G15" s="83">
        <f t="shared" si="0"/>
        <v>1366.82</v>
      </c>
      <c r="H15" s="84">
        <f t="shared" si="1"/>
        <v>683.41</v>
      </c>
      <c r="I15" s="83">
        <f t="shared" si="2"/>
        <v>1366.82</v>
      </c>
      <c r="J15" s="15"/>
      <c r="M15" s="21"/>
    </row>
    <row r="16" spans="1:15" x14ac:dyDescent="0.2">
      <c r="A16" s="4">
        <v>4</v>
      </c>
      <c r="B16" s="97" t="s">
        <v>68</v>
      </c>
      <c r="C16" s="94" t="s">
        <v>37</v>
      </c>
      <c r="D16" s="4" t="s">
        <v>1</v>
      </c>
      <c r="E16" s="4">
        <v>1</v>
      </c>
      <c r="F16" s="92">
        <v>3624.69</v>
      </c>
      <c r="G16" s="83">
        <f>F16*E16</f>
        <v>3624.69</v>
      </c>
      <c r="H16" s="84">
        <f>F16-F16*H$12</f>
        <v>3624.69</v>
      </c>
      <c r="I16" s="83">
        <f>H16*E16</f>
        <v>3624.69</v>
      </c>
    </row>
    <row r="17" spans="1:13" x14ac:dyDescent="0.2">
      <c r="A17" s="4">
        <v>5</v>
      </c>
      <c r="B17" s="97" t="s">
        <v>69</v>
      </c>
      <c r="C17" s="94" t="s">
        <v>70</v>
      </c>
      <c r="D17" s="4" t="s">
        <v>1</v>
      </c>
      <c r="E17" s="4">
        <v>1</v>
      </c>
      <c r="F17" s="92">
        <v>631.5</v>
      </c>
      <c r="G17" s="83">
        <f t="shared" si="0"/>
        <v>631.5</v>
      </c>
      <c r="H17" s="84">
        <f t="shared" ref="H17:H18" si="3">F17-F17*H$12</f>
        <v>631.5</v>
      </c>
      <c r="I17" s="83">
        <f t="shared" ref="I17:I22" si="4">H17*E17</f>
        <v>631.5</v>
      </c>
    </row>
    <row r="18" spans="1:13" s="3" customFormat="1" ht="24" x14ac:dyDescent="0.2">
      <c r="A18" s="4">
        <v>6</v>
      </c>
      <c r="B18" s="98" t="s">
        <v>71</v>
      </c>
      <c r="C18" s="94" t="s">
        <v>36</v>
      </c>
      <c r="D18" s="52" t="s">
        <v>1</v>
      </c>
      <c r="E18" s="52">
        <v>3</v>
      </c>
      <c r="F18" s="92">
        <v>120.41</v>
      </c>
      <c r="G18" s="83">
        <f t="shared" si="0"/>
        <v>361.23</v>
      </c>
      <c r="H18" s="84">
        <f t="shared" si="3"/>
        <v>120.41</v>
      </c>
      <c r="I18" s="83">
        <f t="shared" si="4"/>
        <v>361.23</v>
      </c>
      <c r="J18" s="24"/>
      <c r="K18" s="2"/>
      <c r="L18" s="2"/>
      <c r="M18" s="2"/>
    </row>
    <row r="19" spans="1:13" s="3" customFormat="1" x14ac:dyDescent="0.2">
      <c r="A19" s="4">
        <v>7</v>
      </c>
      <c r="B19" s="99" t="s">
        <v>72</v>
      </c>
      <c r="C19" s="94" t="s">
        <v>11</v>
      </c>
      <c r="D19" s="52" t="s">
        <v>1</v>
      </c>
      <c r="E19" s="52">
        <v>35</v>
      </c>
      <c r="F19" s="92">
        <v>88.66</v>
      </c>
      <c r="G19" s="83">
        <f>F19*E19</f>
        <v>3103.1</v>
      </c>
      <c r="H19" s="84">
        <f>F19-F19*H$12</f>
        <v>88.66</v>
      </c>
      <c r="I19" s="83">
        <f>H19*E19</f>
        <v>3103.1</v>
      </c>
      <c r="J19" s="2"/>
      <c r="K19" s="2"/>
      <c r="L19" s="21"/>
      <c r="M19" s="21"/>
    </row>
    <row r="20" spans="1:13" s="72" customFormat="1" x14ac:dyDescent="0.2">
      <c r="A20" s="4">
        <v>8</v>
      </c>
      <c r="B20" s="98"/>
      <c r="C20" s="94" t="s">
        <v>31</v>
      </c>
      <c r="D20" s="4" t="s">
        <v>1</v>
      </c>
      <c r="E20" s="4">
        <v>1</v>
      </c>
      <c r="F20" s="84">
        <v>69</v>
      </c>
      <c r="G20" s="85">
        <f>F20*E20</f>
        <v>69</v>
      </c>
      <c r="H20" s="84">
        <f>F20-F20*H$12</f>
        <v>69</v>
      </c>
      <c r="I20" s="85">
        <f>H20*E20</f>
        <v>69</v>
      </c>
      <c r="J20" s="71"/>
    </row>
    <row r="21" spans="1:13" s="72" customFormat="1" x14ac:dyDescent="0.2">
      <c r="A21" s="4">
        <v>9</v>
      </c>
      <c r="B21" s="82"/>
      <c r="C21" s="94" t="s">
        <v>20</v>
      </c>
      <c r="D21" s="4" t="s">
        <v>1</v>
      </c>
      <c r="E21" s="4">
        <v>1</v>
      </c>
      <c r="F21" s="84">
        <v>2440.6799999999998</v>
      </c>
      <c r="G21" s="85">
        <f>F21*E21</f>
        <v>2440.6799999999998</v>
      </c>
      <c r="H21" s="84">
        <f>F21</f>
        <v>2440.6799999999998</v>
      </c>
      <c r="I21" s="85">
        <f>H21*E21</f>
        <v>2440.6799999999998</v>
      </c>
    </row>
    <row r="22" spans="1:13" s="3" customFormat="1" ht="36" x14ac:dyDescent="0.2">
      <c r="A22" s="4">
        <v>10</v>
      </c>
      <c r="B22" s="98"/>
      <c r="C22" s="100" t="s">
        <v>73</v>
      </c>
      <c r="D22" s="78" t="s">
        <v>1</v>
      </c>
      <c r="E22" s="78">
        <v>1</v>
      </c>
      <c r="F22" s="80">
        <v>194.92</v>
      </c>
      <c r="G22" s="85">
        <f t="shared" si="0"/>
        <v>194.92</v>
      </c>
      <c r="H22" s="84">
        <f>F22</f>
        <v>194.92</v>
      </c>
      <c r="I22" s="85">
        <f t="shared" si="4"/>
        <v>194.92</v>
      </c>
      <c r="J22" s="2"/>
      <c r="K22" s="2"/>
      <c r="L22" s="21"/>
      <c r="M22" s="21"/>
    </row>
    <row r="23" spans="1:13" s="3" customFormat="1" x14ac:dyDescent="0.2">
      <c r="A23" s="5"/>
      <c r="B23" s="5"/>
      <c r="C23" s="6" t="s">
        <v>2</v>
      </c>
      <c r="D23" s="7"/>
      <c r="E23" s="8"/>
      <c r="F23" s="86"/>
      <c r="G23" s="87">
        <f>SUM(G13:G22)</f>
        <v>17236.84</v>
      </c>
      <c r="H23" s="88"/>
      <c r="I23" s="87">
        <f>SUM(I13:I22)</f>
        <v>17236.84</v>
      </c>
      <c r="J23" s="15"/>
      <c r="K23" s="21"/>
      <c r="L23" s="21"/>
      <c r="M23" s="21"/>
    </row>
    <row r="24" spans="1:13" s="3" customFormat="1" x14ac:dyDescent="0.2">
      <c r="A24" s="5"/>
      <c r="B24" s="5"/>
      <c r="C24" s="9" t="s">
        <v>64</v>
      </c>
      <c r="D24" s="10"/>
      <c r="E24" s="11"/>
      <c r="F24" s="89"/>
      <c r="G24" s="87">
        <f>G23*20%</f>
        <v>3447.37</v>
      </c>
      <c r="H24" s="88"/>
      <c r="I24" s="87">
        <f>I23*20%</f>
        <v>3447.37</v>
      </c>
      <c r="J24" s="15"/>
      <c r="K24" s="21"/>
      <c r="L24" s="21"/>
      <c r="M24" s="21"/>
    </row>
    <row r="25" spans="1:13" s="3" customFormat="1" x14ac:dyDescent="0.2">
      <c r="A25" s="5"/>
      <c r="B25" s="5"/>
      <c r="C25" s="9" t="s">
        <v>3</v>
      </c>
      <c r="D25" s="10"/>
      <c r="E25" s="10"/>
      <c r="F25" s="89"/>
      <c r="G25" s="87">
        <f>G24+G23</f>
        <v>20684.21</v>
      </c>
      <c r="H25" s="88"/>
      <c r="I25" s="87">
        <f>I24+I23</f>
        <v>20684.21</v>
      </c>
      <c r="J25" s="15"/>
      <c r="K25" s="21"/>
      <c r="L25" s="21"/>
      <c r="M25" s="21"/>
    </row>
    <row r="26" spans="1:13" s="3" customFormat="1" x14ac:dyDescent="0.2">
      <c r="A26" s="5"/>
      <c r="B26" s="5"/>
      <c r="C26" s="13"/>
      <c r="D26" s="5"/>
      <c r="E26" s="5"/>
      <c r="F26" s="14"/>
      <c r="G26" s="15"/>
      <c r="H26" s="16"/>
      <c r="I26" s="16"/>
      <c r="J26" s="15"/>
      <c r="K26" s="21"/>
      <c r="L26" s="21"/>
      <c r="M26" s="21"/>
    </row>
    <row r="27" spans="1:13" s="3" customFormat="1" x14ac:dyDescent="0.2">
      <c r="A27" s="40" t="s">
        <v>19</v>
      </c>
      <c r="B27" s="5"/>
      <c r="C27" s="13"/>
      <c r="D27" s="2"/>
      <c r="E27" s="37"/>
      <c r="F27" s="37"/>
      <c r="G27" s="37"/>
      <c r="H27" s="37"/>
      <c r="I27" s="37"/>
      <c r="J27" s="15"/>
      <c r="K27" s="21"/>
      <c r="L27" s="21"/>
      <c r="M27" s="21"/>
    </row>
    <row r="28" spans="1:13" s="3" customFormat="1" x14ac:dyDescent="0.2">
      <c r="A28" s="101" t="s">
        <v>7</v>
      </c>
      <c r="B28" s="102" t="s">
        <v>10</v>
      </c>
      <c r="C28" s="102" t="s">
        <v>0</v>
      </c>
      <c r="D28" s="102" t="s">
        <v>8</v>
      </c>
      <c r="E28" s="102" t="s">
        <v>9</v>
      </c>
      <c r="F28" s="101" t="s">
        <v>13</v>
      </c>
      <c r="G28" s="101"/>
      <c r="H28" s="101" t="s">
        <v>14</v>
      </c>
      <c r="I28" s="101"/>
      <c r="J28" s="42"/>
      <c r="K28" s="58" t="s">
        <v>14</v>
      </c>
      <c r="L28" s="21"/>
      <c r="M28" s="21"/>
    </row>
    <row r="29" spans="1:13" x14ac:dyDescent="0.2">
      <c r="A29" s="101"/>
      <c r="B29" s="102"/>
      <c r="C29" s="102"/>
      <c r="D29" s="102"/>
      <c r="E29" s="102"/>
      <c r="F29" s="58" t="s">
        <v>4</v>
      </c>
      <c r="G29" s="54" t="s">
        <v>5</v>
      </c>
      <c r="H29" s="58" t="s">
        <v>4</v>
      </c>
      <c r="I29" s="54" t="s">
        <v>5</v>
      </c>
      <c r="J29" s="42"/>
      <c r="K29" s="54" t="s">
        <v>5</v>
      </c>
      <c r="L29" s="21"/>
      <c r="M29" s="21"/>
    </row>
    <row r="30" spans="1:13" x14ac:dyDescent="0.2">
      <c r="A30" s="101"/>
      <c r="B30" s="102"/>
      <c r="C30" s="102"/>
      <c r="D30" s="102"/>
      <c r="E30" s="102"/>
      <c r="F30" s="55"/>
      <c r="G30" s="56" t="s">
        <v>16</v>
      </c>
      <c r="H30" s="57">
        <f>H3</f>
        <v>0</v>
      </c>
      <c r="I30" s="56" t="s">
        <v>16</v>
      </c>
      <c r="J30" s="42"/>
      <c r="K30" s="56" t="s">
        <v>17</v>
      </c>
      <c r="L30" s="21"/>
      <c r="M30" s="21"/>
    </row>
    <row r="31" spans="1:13" ht="24" x14ac:dyDescent="0.2">
      <c r="A31" s="64">
        <v>1</v>
      </c>
      <c r="B31" s="90" t="s">
        <v>24</v>
      </c>
      <c r="C31" s="63" t="s">
        <v>25</v>
      </c>
      <c r="D31" s="53" t="s">
        <v>1</v>
      </c>
      <c r="E31" s="52">
        <v>68</v>
      </c>
      <c r="F31" s="49">
        <v>8.5</v>
      </c>
      <c r="G31" s="39">
        <f>F31*E31</f>
        <v>578</v>
      </c>
      <c r="H31" s="18">
        <f t="shared" ref="H31:H39" si="5">F31-F31*H$30</f>
        <v>8.5</v>
      </c>
      <c r="I31" s="39">
        <f>H31*E31</f>
        <v>578</v>
      </c>
      <c r="J31" s="61"/>
      <c r="K31" s="48">
        <f>I31*H$5</f>
        <v>0</v>
      </c>
    </row>
    <row r="32" spans="1:13" ht="24" x14ac:dyDescent="0.2">
      <c r="A32" s="64">
        <v>2</v>
      </c>
      <c r="B32" s="90" t="s">
        <v>21</v>
      </c>
      <c r="C32" s="65" t="s">
        <v>22</v>
      </c>
      <c r="D32" s="53" t="s">
        <v>1</v>
      </c>
      <c r="E32" s="52">
        <v>1</v>
      </c>
      <c r="F32" s="49">
        <v>16.878</v>
      </c>
      <c r="G32" s="39">
        <f t="shared" ref="G32:G39" si="6">F32*E32</f>
        <v>16.878</v>
      </c>
      <c r="H32" s="18">
        <f t="shared" si="5"/>
        <v>16.878</v>
      </c>
      <c r="I32" s="39">
        <f t="shared" ref="I32:I39" si="7">H32*E32</f>
        <v>16.878</v>
      </c>
      <c r="J32" s="47"/>
      <c r="K32" s="48">
        <f t="shared" ref="K32:K39" si="8">I32*H$5</f>
        <v>0</v>
      </c>
    </row>
    <row r="33" spans="1:11" x14ac:dyDescent="0.2">
      <c r="A33" s="64">
        <v>3</v>
      </c>
      <c r="B33" s="90" t="s">
        <v>39</v>
      </c>
      <c r="C33" s="65" t="s">
        <v>23</v>
      </c>
      <c r="D33" s="53" t="s">
        <v>1</v>
      </c>
      <c r="E33" s="52">
        <v>1</v>
      </c>
      <c r="F33" s="49">
        <v>21.5</v>
      </c>
      <c r="G33" s="39">
        <f t="shared" si="6"/>
        <v>21.5</v>
      </c>
      <c r="H33" s="18">
        <f t="shared" si="5"/>
        <v>21.5</v>
      </c>
      <c r="I33" s="39">
        <f t="shared" si="7"/>
        <v>21.5</v>
      </c>
      <c r="J33" s="60"/>
      <c r="K33" s="48">
        <f t="shared" si="8"/>
        <v>0</v>
      </c>
    </row>
    <row r="34" spans="1:11" x14ac:dyDescent="0.2">
      <c r="A34" s="64">
        <v>4</v>
      </c>
      <c r="B34" s="90">
        <v>12997</v>
      </c>
      <c r="C34" s="65" t="s">
        <v>62</v>
      </c>
      <c r="D34" s="53" t="s">
        <v>1</v>
      </c>
      <c r="E34" s="52">
        <v>141</v>
      </c>
      <c r="F34" s="49">
        <v>0.19</v>
      </c>
      <c r="G34" s="39">
        <f t="shared" si="6"/>
        <v>26.79</v>
      </c>
      <c r="H34" s="18">
        <f t="shared" si="5"/>
        <v>0.19</v>
      </c>
      <c r="I34" s="39">
        <f t="shared" si="7"/>
        <v>26.79</v>
      </c>
      <c r="J34" s="60"/>
      <c r="K34" s="48">
        <f t="shared" si="8"/>
        <v>0</v>
      </c>
    </row>
    <row r="35" spans="1:11" x14ac:dyDescent="0.2">
      <c r="A35" s="64">
        <v>5</v>
      </c>
      <c r="B35" s="90">
        <v>13955</v>
      </c>
      <c r="C35" s="65" t="s">
        <v>63</v>
      </c>
      <c r="D35" s="53" t="s">
        <v>1</v>
      </c>
      <c r="E35" s="52">
        <v>141</v>
      </c>
      <c r="F35" s="49">
        <v>0.11</v>
      </c>
      <c r="G35" s="39">
        <f t="shared" si="6"/>
        <v>15.51</v>
      </c>
      <c r="H35" s="18">
        <f t="shared" si="5"/>
        <v>0.11</v>
      </c>
      <c r="I35" s="39">
        <f t="shared" si="7"/>
        <v>15.51</v>
      </c>
      <c r="J35" s="60"/>
      <c r="K35" s="48">
        <f t="shared" si="8"/>
        <v>0</v>
      </c>
    </row>
    <row r="36" spans="1:11" x14ac:dyDescent="0.2">
      <c r="A36" s="64">
        <v>6</v>
      </c>
      <c r="B36" s="90" t="s">
        <v>26</v>
      </c>
      <c r="C36" s="63" t="s">
        <v>27</v>
      </c>
      <c r="D36" s="53" t="s">
        <v>1</v>
      </c>
      <c r="E36" s="52">
        <v>16</v>
      </c>
      <c r="F36" s="49">
        <v>9</v>
      </c>
      <c r="G36" s="39">
        <f t="shared" si="6"/>
        <v>144</v>
      </c>
      <c r="H36" s="18">
        <f t="shared" si="5"/>
        <v>9</v>
      </c>
      <c r="I36" s="39">
        <f t="shared" si="7"/>
        <v>144</v>
      </c>
      <c r="J36" s="47"/>
      <c r="K36" s="48">
        <f t="shared" si="8"/>
        <v>0</v>
      </c>
    </row>
    <row r="37" spans="1:11" x14ac:dyDescent="0.2">
      <c r="A37" s="64">
        <v>7</v>
      </c>
      <c r="B37" s="90" t="s">
        <v>28</v>
      </c>
      <c r="C37" s="63" t="s">
        <v>29</v>
      </c>
      <c r="D37" s="53" t="s">
        <v>1</v>
      </c>
      <c r="E37" s="52">
        <v>18</v>
      </c>
      <c r="F37" s="49">
        <v>9</v>
      </c>
      <c r="G37" s="39">
        <f t="shared" si="6"/>
        <v>162</v>
      </c>
      <c r="H37" s="18">
        <f t="shared" si="5"/>
        <v>9</v>
      </c>
      <c r="I37" s="39">
        <f t="shared" si="7"/>
        <v>162</v>
      </c>
      <c r="J37" s="61"/>
      <c r="K37" s="48">
        <f t="shared" si="8"/>
        <v>0</v>
      </c>
    </row>
    <row r="38" spans="1:11" ht="24" x14ac:dyDescent="0.2">
      <c r="A38" s="64">
        <v>8</v>
      </c>
      <c r="B38" s="91" t="s">
        <v>59</v>
      </c>
      <c r="C38" s="79" t="s">
        <v>60</v>
      </c>
      <c r="D38" s="53" t="s">
        <v>1</v>
      </c>
      <c r="E38" s="52">
        <v>1</v>
      </c>
      <c r="F38" s="49">
        <v>356.66</v>
      </c>
      <c r="G38" s="39">
        <f t="shared" si="6"/>
        <v>356.66</v>
      </c>
      <c r="H38" s="18">
        <f t="shared" si="5"/>
        <v>356.66</v>
      </c>
      <c r="I38" s="39">
        <f t="shared" si="7"/>
        <v>356.66</v>
      </c>
      <c r="K38" s="48">
        <f t="shared" si="8"/>
        <v>0</v>
      </c>
    </row>
    <row r="39" spans="1:11" ht="24" x14ac:dyDescent="0.2">
      <c r="A39" s="64">
        <v>9</v>
      </c>
      <c r="B39" s="90" t="s">
        <v>32</v>
      </c>
      <c r="C39" s="65" t="s">
        <v>33</v>
      </c>
      <c r="D39" s="53" t="s">
        <v>1</v>
      </c>
      <c r="E39" s="59">
        <v>1</v>
      </c>
      <c r="F39" s="49">
        <v>755.58</v>
      </c>
      <c r="G39" s="39">
        <f t="shared" si="6"/>
        <v>755.58</v>
      </c>
      <c r="H39" s="18">
        <f t="shared" si="5"/>
        <v>755.58</v>
      </c>
      <c r="I39" s="39">
        <f t="shared" si="7"/>
        <v>755.58</v>
      </c>
      <c r="K39" s="48">
        <f t="shared" si="8"/>
        <v>0</v>
      </c>
    </row>
    <row r="40" spans="1:11" x14ac:dyDescent="0.2">
      <c r="A40" s="17"/>
      <c r="B40" s="17"/>
      <c r="C40" s="6" t="s">
        <v>2</v>
      </c>
      <c r="D40" s="7"/>
      <c r="E40" s="8"/>
      <c r="F40" s="19"/>
      <c r="G40" s="50">
        <f>SUM(G31:G39)</f>
        <v>2076.9180000000001</v>
      </c>
      <c r="H40" s="51"/>
      <c r="I40" s="50">
        <f>SUM(I31:I39)</f>
        <v>2076.9180000000001</v>
      </c>
      <c r="J40" s="29"/>
      <c r="K40" s="41">
        <f>SUM(K31:K39)</f>
        <v>0</v>
      </c>
    </row>
    <row r="41" spans="1:11" x14ac:dyDescent="0.2">
      <c r="A41" s="17"/>
      <c r="B41" s="17"/>
      <c r="C41" s="9" t="s">
        <v>64</v>
      </c>
      <c r="D41" s="10"/>
      <c r="E41" s="11"/>
      <c r="F41" s="20"/>
      <c r="G41" s="46">
        <f>G40*20%</f>
        <v>415.38400000000001</v>
      </c>
      <c r="H41" s="47"/>
      <c r="I41" s="46">
        <f>I40*20%</f>
        <v>415.38400000000001</v>
      </c>
      <c r="J41" s="29"/>
      <c r="K41" s="41">
        <f>K40*20%</f>
        <v>0</v>
      </c>
    </row>
    <row r="42" spans="1:11" x14ac:dyDescent="0.2">
      <c r="A42" s="17"/>
      <c r="B42" s="17"/>
      <c r="C42" s="9" t="s">
        <v>3</v>
      </c>
      <c r="D42" s="10"/>
      <c r="E42" s="10"/>
      <c r="F42" s="20"/>
      <c r="G42" s="46">
        <f>G41+G40</f>
        <v>2492.3020000000001</v>
      </c>
      <c r="H42" s="47"/>
      <c r="I42" s="46">
        <f>I41+I40</f>
        <v>2492.3020000000001</v>
      </c>
      <c r="J42" s="29"/>
      <c r="K42" s="41">
        <f>K41+K40</f>
        <v>0</v>
      </c>
    </row>
    <row r="43" spans="1:11" x14ac:dyDescent="0.2">
      <c r="A43" s="1"/>
      <c r="B43" s="1"/>
      <c r="C43" s="12"/>
      <c r="D43" s="12"/>
      <c r="E43" s="12"/>
      <c r="F43" s="12"/>
      <c r="G43" s="12"/>
      <c r="H43" s="17"/>
      <c r="I43" s="17"/>
      <c r="J43" s="29"/>
    </row>
    <row r="44" spans="1:11" x14ac:dyDescent="0.2">
      <c r="J44" s="29"/>
    </row>
    <row r="45" spans="1:11" x14ac:dyDescent="0.2">
      <c r="J45" s="29"/>
    </row>
  </sheetData>
  <mergeCells count="21">
    <mergeCell ref="A8:C8"/>
    <mergeCell ref="F2:G2"/>
    <mergeCell ref="H2:I2"/>
    <mergeCell ref="F3:G4"/>
    <mergeCell ref="H3:I4"/>
    <mergeCell ref="F5:G6"/>
    <mergeCell ref="H5:I6"/>
    <mergeCell ref="H10:I10"/>
    <mergeCell ref="A28:A30"/>
    <mergeCell ref="B28:B30"/>
    <mergeCell ref="C28:C30"/>
    <mergeCell ref="D28:D30"/>
    <mergeCell ref="E28:E30"/>
    <mergeCell ref="F28:G28"/>
    <mergeCell ref="H28:I28"/>
    <mergeCell ref="A10:A12"/>
    <mergeCell ref="B10:B12"/>
    <mergeCell ref="C10:C12"/>
    <mergeCell ref="D10:D12"/>
    <mergeCell ref="E10:E12"/>
    <mergeCell ref="F10:G10"/>
  </mergeCells>
  <hyperlinks>
    <hyperlink ref="A8" r:id="rId1"/>
  </hyperlinks>
  <pageMargins left="0.31496062992125984" right="0.31496062992125984" top="0.74803149606299213" bottom="0.15748031496062992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Спинка 2,4</vt:lpstr>
      <vt:lpstr>Лист2</vt:lpstr>
    </vt:vector>
  </TitlesOfParts>
  <Company>Агротехсервис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Colored</dc:creator>
  <cp:lastModifiedBy>Volodin_D</cp:lastModifiedBy>
  <cp:lastPrinted>2017-01-11T10:30:04Z</cp:lastPrinted>
  <dcterms:created xsi:type="dcterms:W3CDTF">2006-01-10T07:59:56Z</dcterms:created>
  <dcterms:modified xsi:type="dcterms:W3CDTF">2019-01-31T08:19:42Z</dcterms:modified>
</cp:coreProperties>
</file>