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9\"/>
    </mc:Choice>
  </mc:AlternateContent>
  <bookViews>
    <workbookView xWindow="0" yWindow="0" windowWidth="20490" windowHeight="7740"/>
  </bookViews>
  <sheets>
    <sheet name="Спинка 2,4" sheetId="4" r:id="rId1"/>
    <sheet name="Лист2" sheetId="5" r:id="rId2"/>
  </sheets>
  <calcPr calcId="152511" fullPrecision="0"/>
</workbook>
</file>

<file path=xl/calcChain.xml><?xml version="1.0" encoding="utf-8"?>
<calcChain xmlns="http://schemas.openxmlformats.org/spreadsheetml/2006/main">
  <c r="K35" i="4" l="1"/>
  <c r="I35" i="4"/>
  <c r="H34" i="4"/>
  <c r="I34" i="4" s="1"/>
  <c r="K34" i="4" s="1"/>
  <c r="H35" i="4"/>
  <c r="G34" i="4"/>
  <c r="G35" i="4"/>
  <c r="H22" i="4" l="1"/>
  <c r="H21" i="4" l="1"/>
  <c r="G16" i="4" l="1"/>
  <c r="G22" i="4"/>
  <c r="G18" i="4" l="1"/>
  <c r="G36" i="4" l="1"/>
  <c r="G37" i="4"/>
  <c r="G17" i="4"/>
  <c r="G20" i="4"/>
  <c r="G31" i="4"/>
  <c r="G33" i="4"/>
  <c r="G32" i="4"/>
  <c r="H30" i="4"/>
  <c r="H37" i="4" s="1"/>
  <c r="I37" i="4" s="1"/>
  <c r="K37" i="4" s="1"/>
  <c r="G21" i="4"/>
  <c r="G19" i="4"/>
  <c r="G15" i="4"/>
  <c r="G14" i="4"/>
  <c r="G13" i="4"/>
  <c r="H12" i="4"/>
  <c r="H16" i="4" s="1"/>
  <c r="I16" i="4" s="1"/>
  <c r="G38" i="4" l="1"/>
  <c r="G39" i="4" s="1"/>
  <c r="G23" i="4"/>
  <c r="I22" i="4"/>
  <c r="H18" i="4"/>
  <c r="I18" i="4" s="1"/>
  <c r="H36" i="4"/>
  <c r="I36" i="4" s="1"/>
  <c r="K36" i="4" s="1"/>
  <c r="H17" i="4"/>
  <c r="I17" i="4" s="1"/>
  <c r="H20" i="4"/>
  <c r="I20" i="4" s="1"/>
  <c r="H14" i="4"/>
  <c r="I14" i="4" s="1"/>
  <c r="H19" i="4"/>
  <c r="I19" i="4" s="1"/>
  <c r="H13" i="4"/>
  <c r="I13" i="4" s="1"/>
  <c r="H32" i="4"/>
  <c r="I32" i="4" s="1"/>
  <c r="H33" i="4"/>
  <c r="I33" i="4" s="1"/>
  <c r="K33" i="4" s="1"/>
  <c r="H31" i="4"/>
  <c r="I31" i="4" s="1"/>
  <c r="H15" i="4"/>
  <c r="I15" i="4" s="1"/>
  <c r="I21" i="4"/>
  <c r="G24" i="4" l="1"/>
  <c r="G25" i="4" s="1"/>
  <c r="I38" i="4"/>
  <c r="I23" i="4"/>
  <c r="K31" i="4"/>
  <c r="G40" i="4"/>
  <c r="K32" i="4"/>
  <c r="I39" i="4" l="1"/>
  <c r="I40" i="4" s="1"/>
  <c r="I24" i="4"/>
  <c r="I25" i="4" s="1"/>
  <c r="K38" i="4"/>
  <c r="K39" i="4" s="1"/>
  <c r="K40" i="4" l="1"/>
  <c r="H2" i="4" s="1"/>
</calcChain>
</file>

<file path=xl/sharedStrings.xml><?xml version="1.0" encoding="utf-8"?>
<sst xmlns="http://schemas.openxmlformats.org/spreadsheetml/2006/main" count="111" uniqueCount="74">
  <si>
    <t>Наименование товара</t>
  </si>
  <si>
    <t>шт.</t>
  </si>
  <si>
    <t>Итого: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</si>
  <si>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</si>
  <si>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</si>
  <si>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</si>
  <si>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</si>
  <si>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</si>
  <si>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</si>
  <si>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</si>
  <si>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Артикул</t>
  </si>
  <si>
    <t>Полоса, 6мм.</t>
  </si>
  <si>
    <t>Укажите размер скидки</t>
  </si>
  <si>
    <t>Розница</t>
  </si>
  <si>
    <t>Опт</t>
  </si>
  <si>
    <t>Укажите курс ЕВРО</t>
  </si>
  <si>
    <t>евро</t>
  </si>
  <si>
    <t>руб</t>
  </si>
  <si>
    <t>1. Детали Российского производства.   Цены в рублях РФ.</t>
  </si>
  <si>
    <t>2. Детали производства Германии.      Цены в Евро.</t>
  </si>
  <si>
    <t xml:space="preserve">Ремень С(B)-5600 </t>
  </si>
  <si>
    <t>10703.01</t>
  </si>
  <si>
    <t>Направляющий двойной палец 17мм., усиленный, открытый, серый</t>
  </si>
  <si>
    <t>Палец тройной  17 мм., закрытый, серый</t>
  </si>
  <si>
    <t>16502.01</t>
  </si>
  <si>
    <r>
      <t xml:space="preserve">Палец двойной 17 мм., закрытый, </t>
    </r>
    <r>
      <rPr>
        <i/>
        <sz val="9"/>
        <rFont val="Arial"/>
        <family val="2"/>
        <charset val="204"/>
      </rPr>
      <t xml:space="preserve">EASY CUTII, </t>
    </r>
    <r>
      <rPr>
        <sz val="9"/>
        <rFont val="Arial"/>
        <family val="2"/>
        <charset val="204"/>
      </rPr>
      <t>светло серый</t>
    </r>
  </si>
  <si>
    <t>Консоль ЖВЗ 10,7</t>
  </si>
  <si>
    <t>Деревянный брус</t>
  </si>
  <si>
    <t>02774</t>
  </si>
  <si>
    <t>Привод косы  Pro-Drive 85 MH v GKF с головкой 27 мм.</t>
  </si>
  <si>
    <r>
      <t xml:space="preserve">Ширина захвата  </t>
    </r>
    <r>
      <rPr>
        <b/>
        <sz val="10"/>
        <rFont val="Arial Cyr"/>
        <charset val="204"/>
      </rPr>
      <t>7м</t>
    </r>
  </si>
  <si>
    <r>
      <t xml:space="preserve">Толщина бруса  </t>
    </r>
    <r>
      <rPr>
        <b/>
        <sz val="10"/>
        <rFont val="Arial Cyr"/>
        <charset val="204"/>
      </rPr>
      <t>11мм</t>
    </r>
  </si>
  <si>
    <t>Шайба регулировочная для горизонтального шкива</t>
  </si>
  <si>
    <t>Натяжной ролик в сборе</t>
  </si>
  <si>
    <t>Натяжное устройство ЖВЗ-10,7</t>
  </si>
  <si>
    <t xml:space="preserve">ЖВЗ-7,0 </t>
  </si>
  <si>
    <t>Шкив горизонтальный в сборе</t>
  </si>
  <si>
    <t>16505.01</t>
  </si>
  <si>
    <t xml:space="preserve">Для  просмотра  инструкции по переоборудованию нажмите на ссылку: </t>
  </si>
  <si>
    <t>http://www.ooo-schumacher.ru/instructions/index.php?num=8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</si>
  <si>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</si>
  <si>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</si>
  <si>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</si>
  <si>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</si>
  <si>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</si>
  <si>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</si>
  <si>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</si>
  <si>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</si>
  <si>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</si>
  <si>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</si>
  <si>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</si>
  <si>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</si>
  <si>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</si>
  <si>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</si>
  <si>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</si>
  <si>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</si>
  <si>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t>A007L</t>
  </si>
  <si>
    <t>Система скидок:</t>
  </si>
  <si>
    <t>Шайба торцевая</t>
  </si>
  <si>
    <t xml:space="preserve"> Нож ЖВЗ 24фт. (7м) 93-1/2 сегм. 14tpi (мелк.) секциональный</t>
  </si>
  <si>
    <t>13955</t>
  </si>
  <si>
    <t>Гайка М 10</t>
  </si>
  <si>
    <t>12997</t>
  </si>
  <si>
    <t>Болт М 10х40</t>
  </si>
  <si>
    <t>НДС 20%</t>
  </si>
  <si>
    <t>A012T</t>
  </si>
  <si>
    <t>A012X</t>
  </si>
  <si>
    <t>A014X</t>
  </si>
  <si>
    <t>03239</t>
  </si>
  <si>
    <t>03238</t>
  </si>
  <si>
    <t>A0124</t>
  </si>
  <si>
    <t>Противозадирная пластичная смазка "Multipurpose EP 2 Grease" NLGI 2 (400г) (Group Schumacher)</t>
  </si>
  <si>
    <r>
      <t>Стоимость переоборудования</t>
    </r>
    <r>
      <rPr>
        <b/>
        <sz val="10"/>
        <rFont val="Arial Cyr"/>
        <charset val="204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</si>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</sst>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#,##0.000"/>
    <numFmt numFmtId="165" formatCode="0.0000"/>
    <numFmt numFmtId="166" formatCode="_-* #,##0.00[$р.-419]_-;\-* #,##0.00[$р.-419]_-;_-* &quot;-&quot;??[$р.-419]_-;_-@_-"/>
    <numFmt numFmtId="167" formatCode="0.000"/>
    <numFmt numFmtId="170" formatCode="_-* #,##0.00&quot;р.&quot;_-;\-* #,##0.00&quot;р.&quot;_-;_-* &quot;-&quot;??&quot;р.&quot;_-;_-@_-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b/>
      <i/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b/>
      <sz val="16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i/>
      <sz val="9"/>
      <name val="Arial"/>
      <family val="2"/>
      <charset val="204"/>
    </font>
    <font>
      <b/>
      <i/>
      <sz val="9"/>
      <color rgb="FFFF0000"/>
      <name val="Arial Cyr"/>
      <charset val="204"/>
    </font>
    <font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sz val="9"/>
      <name val="Arial CY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4" fontId="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3" borderId="6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12" fillId="0" borderId="4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24" fillId="0" borderId="1" xfId="0" applyNumberFormat="1" applyFont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2" fillId="3" borderId="6" xfId="0" applyNumberFormat="1" applyFont="1" applyFill="1" applyBorder="1" applyAlignment="1">
      <alignment horizontal="right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167" fontId="16" fillId="0" borderId="6" xfId="0" applyNumberFormat="1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5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65" fontId="18" fillId="0" borderId="0" xfId="1" applyNumberFormat="1" applyFont="1" applyAlignment="1">
      <alignment horizontal="center" vertical="center" wrapText="1"/>
    </xf>
    <xf numFmtId="0" fontId="22" fillId="0" borderId="0" xfId="2" applyAlignment="1" applyProtection="1">
      <alignment horizontal="left" vertical="center"/>
    </xf>
    <xf numFmtId="0" fontId="23" fillId="0" borderId="0" xfId="2" applyFont="1" applyAlignment="1" applyProtection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top" wrapText="1"/>
    </xf>
  </cellXfs>
  <cellStyles count="4">
    <cellStyle name="Гиперссылка" xfId="2" builtinId="8"/>
    <cellStyle name="Денежный 2" xfId="3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9</xdr:col>
      <xdr:colOff>9524</xdr:colOff>
      <xdr:row>1</xdr:row>
      <xdr:rowOff>20324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581899" cy="782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selection activeCell="H5" sqref="H5:I6"/>
    </sheetView>
  </sheetViews>
  <sheetFormatPr defaultColWidth="9.140625" defaultRowHeight="12.75" x14ac:dyDescent="0.2"/>
  <cols>
    <col min="1" max="1" width="3.5703125" style="2" customWidth="1"/>
    <col min="2" max="2" width="11.42578125" style="2" customWidth="1"/>
    <col min="3" max="3" width="42" style="2" customWidth="1"/>
    <col min="4" max="4" width="4.140625" style="2" customWidth="1"/>
    <col min="5" max="5" width="3.7109375" style="2" customWidth="1"/>
    <col min="6" max="6" width="10" style="2" customWidth="1"/>
    <col min="7" max="7" width="10.42578125" style="2" customWidth="1"/>
    <col min="8" max="8" width="11.42578125" style="2" customWidth="1"/>
    <col min="9" max="9" width="16.85546875" style="2" customWidth="1"/>
    <col min="10" max="10" width="4.7109375" style="13" customWidth="1"/>
    <col min="11" max="11" width="13.140625" style="2" customWidth="1"/>
    <col min="12" max="12" width="10.42578125" style="2" customWidth="1"/>
    <col min="13" max="13" width="9" style="2" customWidth="1"/>
    <col min="14" max="14" width="7.140625" style="2" customWidth="1"/>
    <col min="15" max="16384" width="9.140625" style="2"/>
  </cols>
  <sheetData>
    <row r="1" spans="1:14" ht="60.75" customHeight="1" x14ac:dyDescent="0.2">
      <c r="B1" s="20"/>
      <c r="C1" s="21"/>
      <c r="D1" s="18"/>
      <c r="E1" s="18"/>
      <c r="F1" s="18"/>
      <c r="G1" s="18"/>
      <c r="H1" s="19"/>
      <c r="I1" s="19"/>
      <c r="J1" s="11"/>
    </row>
    <row r="2" spans="1:14" ht="18" customHeight="1" x14ac:dyDescent="0.2">
      <c r="C2" s="26" t="s">
        <v>35</v>
      </c>
      <c r="D2" s="22"/>
      <c r="E2" s="22"/>
      <c r="F2" s="92" t="s">
        <v>2</v>
      </c>
      <c r="G2" s="92"/>
      <c r="H2" s="93">
        <f>I25+K40</f>
        <v>19513.900000000001</v>
      </c>
      <c r="I2" s="93"/>
      <c r="J2" s="12"/>
      <c r="K2" s="41" t="s">
        <v>57</v>
      </c>
      <c r="L2"/>
      <c r="M2"/>
      <c r="N2"/>
    </row>
    <row r="3" spans="1:14" ht="15" x14ac:dyDescent="0.25">
      <c r="C3" s="2" t="s">
        <v>30</v>
      </c>
      <c r="D3" s="1"/>
      <c r="F3" s="94" t="s">
        <v>12</v>
      </c>
      <c r="G3" s="94"/>
      <c r="H3" s="95">
        <v>0</v>
      </c>
      <c r="I3" s="96"/>
      <c r="K3" s="10"/>
      <c r="L3"/>
      <c r="M3"/>
      <c r="N3"/>
    </row>
    <row r="4" spans="1:14" ht="15" x14ac:dyDescent="0.25">
      <c r="C4" s="2" t="s">
        <v>31</v>
      </c>
      <c r="D4" s="1"/>
      <c r="F4" s="94"/>
      <c r="G4" s="94"/>
      <c r="H4" s="96"/>
      <c r="I4" s="96"/>
      <c r="K4" s="40" t="s">
        <v>40</v>
      </c>
      <c r="L4" s="1"/>
      <c r="M4" s="1"/>
      <c r="N4" s="41" t="s">
        <v>41</v>
      </c>
    </row>
    <row r="5" spans="1:14" ht="15" x14ac:dyDescent="0.25">
      <c r="C5" s="29" t="s">
        <v>72</v>
      </c>
      <c r="D5" s="30"/>
      <c r="E5" s="30"/>
      <c r="F5" s="97" t="s">
        <v>15</v>
      </c>
      <c r="G5" s="97"/>
      <c r="H5" s="98">
        <v>0</v>
      </c>
      <c r="I5" s="98"/>
      <c r="K5" s="40" t="s">
        <v>42</v>
      </c>
      <c r="L5" s="1"/>
      <c r="M5" s="1"/>
      <c r="N5" s="1" t="s">
        <v>43</v>
      </c>
    </row>
    <row r="6" spans="1:14" ht="15" x14ac:dyDescent="0.25">
      <c r="A6" s="28" t="s">
        <v>73</v>
      </c>
      <c r="E6" s="25"/>
      <c r="F6" s="97"/>
      <c r="G6" s="97"/>
      <c r="H6" s="98"/>
      <c r="I6" s="98"/>
      <c r="J6" s="14"/>
      <c r="K6" s="40" t="s">
        <v>44</v>
      </c>
      <c r="L6" s="1"/>
      <c r="M6" s="1"/>
      <c r="N6" s="1" t="s">
        <v>45</v>
      </c>
    </row>
    <row r="7" spans="1:14" ht="13.5" customHeight="1" x14ac:dyDescent="0.25">
      <c r="A7" s="36" t="s">
        <v>38</v>
      </c>
      <c r="C7" s="29"/>
      <c r="D7" s="37"/>
      <c r="E7" s="37"/>
      <c r="F7" s="23"/>
      <c r="G7" s="23"/>
      <c r="H7" s="24"/>
      <c r="I7" s="24"/>
      <c r="K7" s="40" t="s">
        <v>46</v>
      </c>
      <c r="L7" s="1"/>
      <c r="M7" s="1"/>
      <c r="N7" s="1" t="s">
        <v>47</v>
      </c>
    </row>
    <row r="8" spans="1:14" ht="13.5" customHeight="1" x14ac:dyDescent="0.25">
      <c r="A8" s="99" t="s">
        <v>39</v>
      </c>
      <c r="B8" s="100"/>
      <c r="C8" s="100"/>
      <c r="D8" s="37"/>
      <c r="E8" s="37"/>
      <c r="F8" s="23"/>
      <c r="G8" s="23"/>
      <c r="H8" s="24"/>
      <c r="I8" s="24"/>
      <c r="K8" s="40" t="s">
        <v>48</v>
      </c>
      <c r="L8" s="1"/>
      <c r="M8" s="1"/>
      <c r="N8" s="1" t="s">
        <v>49</v>
      </c>
    </row>
    <row r="9" spans="1:14" ht="20.25" x14ac:dyDescent="0.25">
      <c r="A9" s="27" t="s">
        <v>18</v>
      </c>
      <c r="E9" s="25"/>
      <c r="F9" s="23"/>
      <c r="G9" s="23"/>
      <c r="H9" s="24"/>
      <c r="I9" s="24"/>
      <c r="J9" s="14"/>
      <c r="K9" s="40" t="s">
        <v>50</v>
      </c>
      <c r="L9" s="1"/>
      <c r="M9" s="1"/>
      <c r="N9" s="1" t="s">
        <v>51</v>
      </c>
    </row>
    <row r="10" spans="1:14" ht="15" x14ac:dyDescent="0.25">
      <c r="A10" s="101" t="s">
        <v>7</v>
      </c>
      <c r="B10" s="102" t="s">
        <v>10</v>
      </c>
      <c r="C10" s="102" t="s">
        <v>0</v>
      </c>
      <c r="D10" s="102" t="s">
        <v>8</v>
      </c>
      <c r="E10" s="102" t="s">
        <v>9</v>
      </c>
      <c r="F10" s="101" t="s">
        <v>13</v>
      </c>
      <c r="G10" s="101"/>
      <c r="H10" s="101" t="s">
        <v>14</v>
      </c>
      <c r="I10" s="101"/>
      <c r="J10" s="15"/>
      <c r="K10" s="40" t="s">
        <v>52</v>
      </c>
      <c r="L10" s="1"/>
      <c r="M10" s="1"/>
      <c r="N10" s="1" t="s">
        <v>53</v>
      </c>
    </row>
    <row r="11" spans="1:14" ht="15" x14ac:dyDescent="0.25">
      <c r="A11" s="101"/>
      <c r="B11" s="102"/>
      <c r="C11" s="102"/>
      <c r="D11" s="102"/>
      <c r="E11" s="102"/>
      <c r="F11" s="42" t="s">
        <v>4</v>
      </c>
      <c r="G11" s="32" t="s">
        <v>5</v>
      </c>
      <c r="H11" s="42" t="s">
        <v>4</v>
      </c>
      <c r="I11" s="32" t="s">
        <v>5</v>
      </c>
      <c r="J11" s="16"/>
      <c r="K11" s="40" t="s">
        <v>54</v>
      </c>
      <c r="L11" s="1"/>
      <c r="M11" s="1"/>
      <c r="N11" s="1" t="s">
        <v>55</v>
      </c>
    </row>
    <row r="12" spans="1:14" x14ac:dyDescent="0.2">
      <c r="A12" s="101"/>
      <c r="B12" s="102"/>
      <c r="C12" s="102"/>
      <c r="D12" s="102"/>
      <c r="E12" s="102"/>
      <c r="F12" s="33"/>
      <c r="G12" s="34" t="s">
        <v>6</v>
      </c>
      <c r="H12" s="35">
        <f>H3</f>
        <v>0</v>
      </c>
      <c r="I12" s="34" t="s">
        <v>6</v>
      </c>
      <c r="J12" s="17"/>
    </row>
    <row r="13" spans="1:14" x14ac:dyDescent="0.2">
      <c r="A13" s="43">
        <v>1</v>
      </c>
      <c r="B13" s="85" t="s">
        <v>65</v>
      </c>
      <c r="C13" s="44" t="s">
        <v>26</v>
      </c>
      <c r="D13" s="43" t="s">
        <v>1</v>
      </c>
      <c r="E13" s="43">
        <v>1</v>
      </c>
      <c r="F13" s="105">
        <v>3665.25</v>
      </c>
      <c r="G13" s="45">
        <f t="shared" ref="G13:G17" si="0">F13*E13</f>
        <v>3665.25</v>
      </c>
      <c r="H13" s="46">
        <f t="shared" ref="H13:H15" si="1">F13-F13*H$12</f>
        <v>3665.25</v>
      </c>
      <c r="I13" s="45">
        <f t="shared" ref="I13:I15" si="2">H13*E13</f>
        <v>3665.25</v>
      </c>
      <c r="J13" s="15"/>
    </row>
    <row r="14" spans="1:14" s="3" customFormat="1" x14ac:dyDescent="0.2">
      <c r="A14" s="43">
        <v>2</v>
      </c>
      <c r="B14" s="86" t="s">
        <v>66</v>
      </c>
      <c r="C14" s="44" t="s">
        <v>34</v>
      </c>
      <c r="D14" s="43" t="s">
        <v>1</v>
      </c>
      <c r="E14" s="43">
        <v>1</v>
      </c>
      <c r="F14" s="105">
        <v>1779.65</v>
      </c>
      <c r="G14" s="45">
        <f t="shared" si="0"/>
        <v>1779.65</v>
      </c>
      <c r="H14" s="46">
        <f t="shared" si="1"/>
        <v>1779.65</v>
      </c>
      <c r="I14" s="45">
        <f t="shared" si="2"/>
        <v>1779.65</v>
      </c>
      <c r="J14" s="7"/>
      <c r="M14" s="9"/>
    </row>
    <row r="15" spans="1:14" s="3" customFormat="1" x14ac:dyDescent="0.2">
      <c r="A15" s="43">
        <v>3</v>
      </c>
      <c r="B15" s="87">
        <v>12698</v>
      </c>
      <c r="C15" s="47" t="s">
        <v>33</v>
      </c>
      <c r="D15" s="43" t="s">
        <v>1</v>
      </c>
      <c r="E15" s="43">
        <v>2</v>
      </c>
      <c r="F15" s="105">
        <v>683.41</v>
      </c>
      <c r="G15" s="45">
        <f t="shared" si="0"/>
        <v>1366.82</v>
      </c>
      <c r="H15" s="46">
        <f t="shared" si="1"/>
        <v>683.41</v>
      </c>
      <c r="I15" s="45">
        <f t="shared" si="2"/>
        <v>1366.82</v>
      </c>
      <c r="J15" s="7"/>
      <c r="M15" s="9"/>
    </row>
    <row r="16" spans="1:14" s="3" customFormat="1" x14ac:dyDescent="0.2">
      <c r="A16" s="43">
        <v>4</v>
      </c>
      <c r="B16" s="88" t="s">
        <v>67</v>
      </c>
      <c r="C16" s="44" t="s">
        <v>36</v>
      </c>
      <c r="D16" s="43" t="s">
        <v>1</v>
      </c>
      <c r="E16" s="43">
        <v>1</v>
      </c>
      <c r="F16" s="105">
        <v>3624.69</v>
      </c>
      <c r="G16" s="45">
        <f>F16*E16</f>
        <v>3624.69</v>
      </c>
      <c r="H16" s="46">
        <f>F16-F16*H$12</f>
        <v>3624.69</v>
      </c>
      <c r="I16" s="45">
        <f>H16*E16</f>
        <v>3624.69</v>
      </c>
      <c r="J16" s="2"/>
      <c r="K16" s="2"/>
      <c r="L16" s="9"/>
      <c r="M16" s="9"/>
    </row>
    <row r="17" spans="1:13" x14ac:dyDescent="0.2">
      <c r="A17" s="43">
        <v>5</v>
      </c>
      <c r="B17" s="88" t="s">
        <v>68</v>
      </c>
      <c r="C17" s="44" t="s">
        <v>58</v>
      </c>
      <c r="D17" s="43" t="s">
        <v>1</v>
      </c>
      <c r="E17" s="43">
        <v>1</v>
      </c>
      <c r="F17" s="105">
        <v>631.5</v>
      </c>
      <c r="G17" s="45">
        <f t="shared" si="0"/>
        <v>631.5</v>
      </c>
      <c r="H17" s="46">
        <f t="shared" ref="H17:H18" si="3">F17-F17*H$12</f>
        <v>631.5</v>
      </c>
      <c r="I17" s="45">
        <f t="shared" ref="I17" si="4">H17*E17</f>
        <v>631.5</v>
      </c>
    </row>
    <row r="18" spans="1:13" ht="24" x14ac:dyDescent="0.2">
      <c r="A18" s="43">
        <v>6</v>
      </c>
      <c r="B18" s="89" t="s">
        <v>69</v>
      </c>
      <c r="C18" s="44" t="s">
        <v>32</v>
      </c>
      <c r="D18" s="43" t="s">
        <v>1</v>
      </c>
      <c r="E18" s="43">
        <v>3</v>
      </c>
      <c r="F18" s="105">
        <v>120.41</v>
      </c>
      <c r="G18" s="45">
        <f t="shared" ref="G18" si="5">F18*E18</f>
        <v>361.23</v>
      </c>
      <c r="H18" s="46">
        <f t="shared" si="3"/>
        <v>120.41</v>
      </c>
      <c r="I18" s="45">
        <f t="shared" ref="I18" si="6">H18*E18</f>
        <v>361.23</v>
      </c>
    </row>
    <row r="19" spans="1:13" s="3" customFormat="1" x14ac:dyDescent="0.2">
      <c r="A19" s="43">
        <v>7</v>
      </c>
      <c r="B19" s="90" t="s">
        <v>70</v>
      </c>
      <c r="C19" s="44" t="s">
        <v>11</v>
      </c>
      <c r="D19" s="43" t="s">
        <v>1</v>
      </c>
      <c r="E19" s="43">
        <v>24</v>
      </c>
      <c r="F19" s="105">
        <v>88.66</v>
      </c>
      <c r="G19" s="45">
        <f>F19*E19</f>
        <v>2127.84</v>
      </c>
      <c r="H19" s="46">
        <f>F19-F19*H$12</f>
        <v>88.66</v>
      </c>
      <c r="I19" s="45">
        <f>H19*E19</f>
        <v>2127.84</v>
      </c>
      <c r="J19" s="2"/>
      <c r="K19" s="2"/>
      <c r="L19" s="9"/>
      <c r="M19" s="9"/>
    </row>
    <row r="20" spans="1:13" s="38" customFormat="1" x14ac:dyDescent="0.2">
      <c r="A20" s="43">
        <v>8</v>
      </c>
      <c r="B20" s="89"/>
      <c r="C20" s="44" t="s">
        <v>27</v>
      </c>
      <c r="D20" s="43" t="s">
        <v>1</v>
      </c>
      <c r="E20" s="43">
        <v>1</v>
      </c>
      <c r="F20" s="104">
        <v>69</v>
      </c>
      <c r="G20" s="45">
        <f>F20*E20</f>
        <v>69</v>
      </c>
      <c r="H20" s="46">
        <f>F20-F20*H$12</f>
        <v>69</v>
      </c>
      <c r="I20" s="45">
        <f>H20*E20</f>
        <v>69</v>
      </c>
      <c r="J20" s="39"/>
    </row>
    <row r="21" spans="1:13" s="38" customFormat="1" x14ac:dyDescent="0.2">
      <c r="A21" s="43">
        <v>9</v>
      </c>
      <c r="B21" s="91"/>
      <c r="C21" s="44" t="s">
        <v>20</v>
      </c>
      <c r="D21" s="43" t="s">
        <v>1</v>
      </c>
      <c r="E21" s="43">
        <v>1</v>
      </c>
      <c r="F21" s="104">
        <v>2440.6799999999998</v>
      </c>
      <c r="G21" s="45">
        <f>F21*E21</f>
        <v>2440.6799999999998</v>
      </c>
      <c r="H21" s="46">
        <f>F21</f>
        <v>2440.6799999999998</v>
      </c>
      <c r="I21" s="45">
        <f>H21*E21</f>
        <v>2440.6799999999998</v>
      </c>
    </row>
    <row r="22" spans="1:13" s="3" customFormat="1" ht="33.75" customHeight="1" x14ac:dyDescent="0.2">
      <c r="A22" s="43">
        <v>10</v>
      </c>
      <c r="B22" s="89"/>
      <c r="C22" s="48" t="s">
        <v>71</v>
      </c>
      <c r="D22" s="49" t="s">
        <v>1</v>
      </c>
      <c r="E22" s="49">
        <v>1</v>
      </c>
      <c r="F22" s="103">
        <v>194.92</v>
      </c>
      <c r="G22" s="45">
        <f t="shared" ref="G22" si="7">F22*E22</f>
        <v>194.92</v>
      </c>
      <c r="H22" s="46">
        <f>F22</f>
        <v>194.92</v>
      </c>
      <c r="I22" s="45">
        <f t="shared" ref="I22" si="8">H22*E22</f>
        <v>194.92</v>
      </c>
      <c r="J22" s="2"/>
      <c r="K22" s="2"/>
      <c r="L22" s="9"/>
      <c r="M22" s="9"/>
    </row>
    <row r="23" spans="1:13" s="3" customFormat="1" x14ac:dyDescent="0.2">
      <c r="A23" s="51"/>
      <c r="B23" s="51"/>
      <c r="C23" s="52" t="s">
        <v>2</v>
      </c>
      <c r="D23" s="53"/>
      <c r="E23" s="54"/>
      <c r="F23" s="55"/>
      <c r="G23" s="56">
        <f>SUM(G13:G22)</f>
        <v>16261.58</v>
      </c>
      <c r="H23" s="57"/>
      <c r="I23" s="56">
        <f>SUM(I13:I22)</f>
        <v>16261.58</v>
      </c>
      <c r="J23" s="7"/>
      <c r="K23" s="9"/>
      <c r="L23" s="9"/>
      <c r="M23" s="9"/>
    </row>
    <row r="24" spans="1:13" s="3" customFormat="1" x14ac:dyDescent="0.2">
      <c r="A24" s="51"/>
      <c r="B24" s="51"/>
      <c r="C24" s="58" t="s">
        <v>64</v>
      </c>
      <c r="D24" s="59"/>
      <c r="E24" s="60"/>
      <c r="F24" s="61"/>
      <c r="G24" s="62">
        <f>G23*20%</f>
        <v>3252.32</v>
      </c>
      <c r="H24" s="63"/>
      <c r="I24" s="62">
        <f>I23*20%</f>
        <v>3252.32</v>
      </c>
      <c r="J24" s="7"/>
      <c r="K24" s="9"/>
      <c r="L24" s="9"/>
      <c r="M24" s="9"/>
    </row>
    <row r="25" spans="1:13" s="3" customFormat="1" x14ac:dyDescent="0.2">
      <c r="A25" s="51"/>
      <c r="B25" s="51"/>
      <c r="C25" s="58" t="s">
        <v>3</v>
      </c>
      <c r="D25" s="59"/>
      <c r="E25" s="59"/>
      <c r="F25" s="61"/>
      <c r="G25" s="62">
        <f>G24+G23</f>
        <v>19513.900000000001</v>
      </c>
      <c r="H25" s="63"/>
      <c r="I25" s="62">
        <f>I24+I23</f>
        <v>19513.900000000001</v>
      </c>
      <c r="J25" s="7"/>
      <c r="K25" s="9"/>
      <c r="L25" s="9"/>
      <c r="M25" s="9"/>
    </row>
    <row r="26" spans="1:13" s="3" customFormat="1" x14ac:dyDescent="0.2">
      <c r="A26" s="4"/>
      <c r="B26" s="4"/>
      <c r="C26" s="5"/>
      <c r="D26" s="4"/>
      <c r="E26" s="4"/>
      <c r="F26" s="6"/>
      <c r="G26" s="7"/>
      <c r="H26" s="8"/>
      <c r="I26" s="8"/>
      <c r="J26" s="7"/>
      <c r="K26" s="9"/>
      <c r="L26" s="9"/>
      <c r="M26" s="9"/>
    </row>
    <row r="27" spans="1:13" s="3" customFormat="1" x14ac:dyDescent="0.2">
      <c r="A27" s="27" t="s">
        <v>19</v>
      </c>
      <c r="B27" s="4"/>
      <c r="C27" s="5"/>
      <c r="D27" s="2"/>
      <c r="E27" s="25"/>
      <c r="F27" s="25"/>
      <c r="G27" s="25"/>
      <c r="H27" s="25"/>
      <c r="I27" s="25"/>
      <c r="J27" s="7"/>
      <c r="K27" s="9"/>
      <c r="L27" s="9"/>
      <c r="M27" s="9"/>
    </row>
    <row r="28" spans="1:13" s="3" customFormat="1" x14ac:dyDescent="0.2">
      <c r="A28" s="101" t="s">
        <v>7</v>
      </c>
      <c r="B28" s="102" t="s">
        <v>10</v>
      </c>
      <c r="C28" s="102" t="s">
        <v>0</v>
      </c>
      <c r="D28" s="102" t="s">
        <v>8</v>
      </c>
      <c r="E28" s="102" t="s">
        <v>9</v>
      </c>
      <c r="F28" s="101" t="s">
        <v>13</v>
      </c>
      <c r="G28" s="101"/>
      <c r="H28" s="101" t="s">
        <v>14</v>
      </c>
      <c r="I28" s="101"/>
      <c r="J28" s="63"/>
      <c r="K28" s="42" t="s">
        <v>14</v>
      </c>
      <c r="L28" s="9"/>
      <c r="M28" s="9"/>
    </row>
    <row r="29" spans="1:13" s="3" customFormat="1" x14ac:dyDescent="0.2">
      <c r="A29" s="101"/>
      <c r="B29" s="102"/>
      <c r="C29" s="102"/>
      <c r="D29" s="102"/>
      <c r="E29" s="102"/>
      <c r="F29" s="42" t="s">
        <v>4</v>
      </c>
      <c r="G29" s="32" t="s">
        <v>5</v>
      </c>
      <c r="H29" s="42" t="s">
        <v>4</v>
      </c>
      <c r="I29" s="32" t="s">
        <v>5</v>
      </c>
      <c r="J29" s="63"/>
      <c r="K29" s="32" t="s">
        <v>5</v>
      </c>
      <c r="L29" s="9"/>
      <c r="M29" s="9"/>
    </row>
    <row r="30" spans="1:13" s="3" customFormat="1" x14ac:dyDescent="0.2">
      <c r="A30" s="101"/>
      <c r="B30" s="102"/>
      <c r="C30" s="102"/>
      <c r="D30" s="102"/>
      <c r="E30" s="102"/>
      <c r="F30" s="33"/>
      <c r="G30" s="34" t="s">
        <v>16</v>
      </c>
      <c r="H30" s="35">
        <f>H3</f>
        <v>0</v>
      </c>
      <c r="I30" s="34" t="s">
        <v>16</v>
      </c>
      <c r="J30" s="63"/>
      <c r="K30" s="34" t="s">
        <v>17</v>
      </c>
      <c r="L30" s="9"/>
      <c r="M30" s="9"/>
    </row>
    <row r="31" spans="1:13" ht="24" x14ac:dyDescent="0.2">
      <c r="A31" s="81">
        <v>1</v>
      </c>
      <c r="B31" s="83" t="s">
        <v>24</v>
      </c>
      <c r="C31" s="70" t="s">
        <v>25</v>
      </c>
      <c r="D31" s="43" t="s">
        <v>1</v>
      </c>
      <c r="E31" s="43">
        <v>44</v>
      </c>
      <c r="F31" s="31">
        <v>8.5</v>
      </c>
      <c r="G31" s="64">
        <f t="shared" ref="G31:G37" si="9">F31*E31</f>
        <v>374</v>
      </c>
      <c r="H31" s="65">
        <f>F31-F31*H$30</f>
        <v>8.5</v>
      </c>
      <c r="I31" s="64">
        <f t="shared" ref="I31:I37" si="10">H31*E31</f>
        <v>374</v>
      </c>
      <c r="J31" s="50"/>
      <c r="K31" s="66">
        <f>I31*H$5</f>
        <v>0</v>
      </c>
    </row>
    <row r="32" spans="1:13" ht="24" x14ac:dyDescent="0.2">
      <c r="A32" s="81">
        <v>2</v>
      </c>
      <c r="B32" s="83" t="s">
        <v>21</v>
      </c>
      <c r="C32" s="82" t="s">
        <v>22</v>
      </c>
      <c r="D32" s="43" t="s">
        <v>1</v>
      </c>
      <c r="E32" s="43">
        <v>1</v>
      </c>
      <c r="F32" s="31">
        <v>16.878</v>
      </c>
      <c r="G32" s="64">
        <f t="shared" si="9"/>
        <v>16.878</v>
      </c>
      <c r="H32" s="65">
        <f t="shared" ref="H32:H37" si="11">F32-F32*H$30</f>
        <v>16.878</v>
      </c>
      <c r="I32" s="64">
        <f t="shared" si="10"/>
        <v>16.878</v>
      </c>
      <c r="J32" s="67"/>
      <c r="K32" s="66">
        <f t="shared" ref="K32:K37" si="12">I32*H$5</f>
        <v>0</v>
      </c>
    </row>
    <row r="33" spans="1:11" x14ac:dyDescent="0.2">
      <c r="A33" s="81">
        <v>3</v>
      </c>
      <c r="B33" s="83" t="s">
        <v>37</v>
      </c>
      <c r="C33" s="82" t="s">
        <v>23</v>
      </c>
      <c r="D33" s="43" t="s">
        <v>1</v>
      </c>
      <c r="E33" s="43">
        <v>1</v>
      </c>
      <c r="F33" s="31">
        <v>21.5</v>
      </c>
      <c r="G33" s="64">
        <f t="shared" si="9"/>
        <v>21.5</v>
      </c>
      <c r="H33" s="65">
        <f t="shared" si="11"/>
        <v>21.5</v>
      </c>
      <c r="I33" s="64">
        <f t="shared" si="10"/>
        <v>21.5</v>
      </c>
      <c r="J33" s="68"/>
      <c r="K33" s="66">
        <f t="shared" si="12"/>
        <v>0</v>
      </c>
    </row>
    <row r="34" spans="1:11" x14ac:dyDescent="0.2">
      <c r="A34" s="81">
        <v>4</v>
      </c>
      <c r="B34" s="83" t="s">
        <v>62</v>
      </c>
      <c r="C34" s="82" t="s">
        <v>63</v>
      </c>
      <c r="D34" s="43" t="s">
        <v>1</v>
      </c>
      <c r="E34" s="43">
        <v>93</v>
      </c>
      <c r="F34" s="84">
        <v>0.19</v>
      </c>
      <c r="G34" s="64">
        <f t="shared" si="9"/>
        <v>17.670000000000002</v>
      </c>
      <c r="H34" s="65">
        <f t="shared" si="11"/>
        <v>0.19</v>
      </c>
      <c r="I34" s="64">
        <f t="shared" si="10"/>
        <v>17.670000000000002</v>
      </c>
      <c r="J34" s="68"/>
      <c r="K34" s="66">
        <f t="shared" si="12"/>
        <v>0</v>
      </c>
    </row>
    <row r="35" spans="1:11" x14ac:dyDescent="0.2">
      <c r="A35" s="81">
        <v>5</v>
      </c>
      <c r="B35" s="83" t="s">
        <v>60</v>
      </c>
      <c r="C35" s="82" t="s">
        <v>61</v>
      </c>
      <c r="D35" s="43" t="s">
        <v>1</v>
      </c>
      <c r="E35" s="43">
        <v>93</v>
      </c>
      <c r="F35" s="31">
        <v>0.11</v>
      </c>
      <c r="G35" s="64">
        <f t="shared" si="9"/>
        <v>10.23</v>
      </c>
      <c r="H35" s="65">
        <f t="shared" si="11"/>
        <v>0.11</v>
      </c>
      <c r="I35" s="64">
        <f t="shared" si="10"/>
        <v>10.23</v>
      </c>
      <c r="J35" s="68"/>
      <c r="K35" s="66">
        <f t="shared" si="12"/>
        <v>0</v>
      </c>
    </row>
    <row r="36" spans="1:11" ht="24" x14ac:dyDescent="0.2">
      <c r="A36" s="81">
        <v>6</v>
      </c>
      <c r="B36" s="83" t="s">
        <v>56</v>
      </c>
      <c r="C36" s="70" t="s">
        <v>59</v>
      </c>
      <c r="D36" s="43" t="s">
        <v>1</v>
      </c>
      <c r="E36" s="43">
        <v>1</v>
      </c>
      <c r="F36" s="31">
        <v>241.5</v>
      </c>
      <c r="G36" s="71">
        <f t="shared" si="9"/>
        <v>241.5</v>
      </c>
      <c r="H36" s="65">
        <f t="shared" si="11"/>
        <v>241.5</v>
      </c>
      <c r="I36" s="69">
        <f t="shared" si="10"/>
        <v>241.5</v>
      </c>
      <c r="J36" s="14"/>
      <c r="K36" s="66">
        <f t="shared" si="12"/>
        <v>0</v>
      </c>
    </row>
    <row r="37" spans="1:11" ht="24" x14ac:dyDescent="0.2">
      <c r="A37" s="81">
        <v>7</v>
      </c>
      <c r="B37" s="83" t="s">
        <v>28</v>
      </c>
      <c r="C37" s="82" t="s">
        <v>29</v>
      </c>
      <c r="D37" s="43" t="s">
        <v>1</v>
      </c>
      <c r="E37" s="43">
        <v>1</v>
      </c>
      <c r="F37" s="31">
        <v>755.58</v>
      </c>
      <c r="G37" s="69">
        <f t="shared" si="9"/>
        <v>755.58</v>
      </c>
      <c r="H37" s="65">
        <f t="shared" si="11"/>
        <v>755.58</v>
      </c>
      <c r="I37" s="69">
        <f t="shared" si="10"/>
        <v>755.58</v>
      </c>
      <c r="J37" s="14"/>
      <c r="K37" s="66">
        <f t="shared" si="12"/>
        <v>0</v>
      </c>
    </row>
    <row r="38" spans="1:11" x14ac:dyDescent="0.2">
      <c r="A38" s="72"/>
      <c r="B38" s="72"/>
      <c r="C38" s="52" t="s">
        <v>2</v>
      </c>
      <c r="D38" s="53"/>
      <c r="E38" s="54"/>
      <c r="F38" s="73"/>
      <c r="G38" s="74">
        <f>SUM(G31:G37)</f>
        <v>1437.3579999999999</v>
      </c>
      <c r="H38" s="75"/>
      <c r="I38" s="74">
        <f>SUM(I31:I37)</f>
        <v>1437.3579999999999</v>
      </c>
      <c r="J38" s="76"/>
      <c r="K38" s="62">
        <f>SUM(K31:K37)</f>
        <v>0</v>
      </c>
    </row>
    <row r="39" spans="1:11" x14ac:dyDescent="0.2">
      <c r="A39" s="72"/>
      <c r="B39" s="72"/>
      <c r="C39" s="58" t="s">
        <v>64</v>
      </c>
      <c r="D39" s="59"/>
      <c r="E39" s="60"/>
      <c r="F39" s="77"/>
      <c r="G39" s="78">
        <f>G38*20%</f>
        <v>287.47199999999998</v>
      </c>
      <c r="H39" s="67"/>
      <c r="I39" s="78">
        <f>I38*20%</f>
        <v>287.47199999999998</v>
      </c>
      <c r="J39" s="76"/>
      <c r="K39" s="62">
        <f>K38*20%</f>
        <v>0</v>
      </c>
    </row>
    <row r="40" spans="1:11" x14ac:dyDescent="0.2">
      <c r="A40" s="72"/>
      <c r="B40" s="72"/>
      <c r="C40" s="58" t="s">
        <v>3</v>
      </c>
      <c r="D40" s="59"/>
      <c r="E40" s="59"/>
      <c r="F40" s="77"/>
      <c r="G40" s="78">
        <f>G39+G38</f>
        <v>1724.83</v>
      </c>
      <c r="H40" s="67"/>
      <c r="I40" s="78">
        <f>I39+I38</f>
        <v>1724.83</v>
      </c>
      <c r="J40" s="76"/>
      <c r="K40" s="62">
        <f>K39+K38</f>
        <v>0</v>
      </c>
    </row>
    <row r="41" spans="1:11" x14ac:dyDescent="0.2">
      <c r="A41" s="79"/>
      <c r="B41" s="79"/>
      <c r="C41" s="80"/>
      <c r="D41" s="80"/>
      <c r="E41" s="80"/>
      <c r="F41" s="80"/>
      <c r="G41" s="80"/>
      <c r="H41" s="72"/>
      <c r="I41" s="72"/>
      <c r="J41" s="76"/>
      <c r="K41" s="48"/>
    </row>
    <row r="42" spans="1:1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76"/>
      <c r="K42" s="48"/>
    </row>
    <row r="43" spans="1:1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76"/>
      <c r="K43" s="48"/>
    </row>
    <row r="44" spans="1:1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14"/>
      <c r="K44" s="48"/>
    </row>
    <row r="45" spans="1:1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14"/>
      <c r="K45" s="48"/>
    </row>
    <row r="46" spans="1:1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14"/>
      <c r="K46" s="48"/>
    </row>
  </sheetData>
  <mergeCells count="21">
    <mergeCell ref="A8:C8"/>
    <mergeCell ref="H10:I10"/>
    <mergeCell ref="A28:A30"/>
    <mergeCell ref="B28:B30"/>
    <mergeCell ref="C28:C30"/>
    <mergeCell ref="D28:D30"/>
    <mergeCell ref="E28:E30"/>
    <mergeCell ref="F28:G28"/>
    <mergeCell ref="H28:I28"/>
    <mergeCell ref="A10:A12"/>
    <mergeCell ref="B10:B12"/>
    <mergeCell ref="C10:C12"/>
    <mergeCell ref="D10:D12"/>
    <mergeCell ref="E10:E12"/>
    <mergeCell ref="F10:G10"/>
    <mergeCell ref="F2:G2"/>
    <mergeCell ref="H2:I2"/>
    <mergeCell ref="F3:G4"/>
    <mergeCell ref="H3:I4"/>
    <mergeCell ref="F5:G6"/>
    <mergeCell ref="H5:I6"/>
  </mergeCells>
  <hyperlinks>
    <hyperlink ref="A8" r:id="rId1"/>
  </hyperlinks>
  <pageMargins left="0.31496062992125984" right="0.31496062992125984" top="0.74803149606299213" bottom="0.74803149606299213" header="0.31496062992125984" footer="0.31496062992125984"/>
  <pageSetup paperSize="9" scale="5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Спинка 2,4</vt:lpstr>
      <vt:lpstr>Лист2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Volodin_D</cp:lastModifiedBy>
  <cp:lastPrinted>2018-07-16T03:39:38Z</cp:lastPrinted>
  <dcterms:created xsi:type="dcterms:W3CDTF">2006-01-10T07:59:56Z</dcterms:created>
  <dcterms:modified xsi:type="dcterms:W3CDTF">2019-01-31T08:21:16Z</dcterms:modified>
</cp:coreProperties>
</file>