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ГО Менеджеры\Калькуляции и прайсы 2019\"/>
    </mc:Choice>
  </mc:AlternateContent>
  <bookViews>
    <workbookView xWindow="0" yWindow="0" windowWidth="20325" windowHeight="7080"/>
  </bookViews>
  <sheets>
    <sheet name="Спинка 2,4" sheetId="4" r:id="rId1"/>
    <sheet name="Лист2" sheetId="5" r:id="rId2"/>
  </sheets>
  <calcPr calcId="152511" fullPrecision="0"/>
</workbook>
</file>

<file path=xl/calcChain.xml><?xml version="1.0" encoding="utf-8"?>
<calcChain xmlns="http://schemas.openxmlformats.org/spreadsheetml/2006/main">
  <c r="I20" i="4" l="1"/>
  <c r="G20" i="4"/>
  <c r="K31" i="4" l="1"/>
  <c r="L31" i="4" s="1"/>
  <c r="I31" i="4"/>
  <c r="G30" i="4"/>
  <c r="G31" i="4"/>
  <c r="G28" i="4" l="1"/>
  <c r="G29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27" i="4"/>
  <c r="H13" i="4"/>
  <c r="H14" i="4" s="1"/>
  <c r="I14" i="4" s="1"/>
  <c r="G15" i="4"/>
  <c r="G16" i="4"/>
  <c r="G17" i="4"/>
  <c r="G18" i="4"/>
  <c r="G14" i="4"/>
  <c r="G47" i="4" l="1"/>
  <c r="G48" i="4" s="1"/>
  <c r="G19" i="4"/>
  <c r="H26" i="4"/>
  <c r="H30" i="4" l="1"/>
  <c r="H31" i="4"/>
  <c r="H29" i="4"/>
  <c r="H35" i="4"/>
  <c r="H39" i="4"/>
  <c r="H43" i="4"/>
  <c r="H27" i="4"/>
  <c r="H28" i="4"/>
  <c r="H42" i="4"/>
  <c r="H32" i="4"/>
  <c r="H36" i="4"/>
  <c r="H40" i="4"/>
  <c r="H44" i="4"/>
  <c r="H34" i="4"/>
  <c r="H46" i="4"/>
  <c r="H33" i="4"/>
  <c r="H37" i="4"/>
  <c r="H41" i="4"/>
  <c r="H45" i="4"/>
  <c r="H38" i="4"/>
  <c r="H17" i="4"/>
  <c r="I17" i="4" s="1"/>
  <c r="H18" i="4"/>
  <c r="I18" i="4" s="1"/>
  <c r="H16" i="4"/>
  <c r="I16" i="4" s="1"/>
  <c r="H15" i="4"/>
  <c r="I15" i="4" s="1"/>
  <c r="G21" i="4"/>
  <c r="I30" i="4" l="1"/>
  <c r="K30" i="4"/>
  <c r="L30" i="4" s="1"/>
  <c r="I41" i="4"/>
  <c r="K41" i="4"/>
  <c r="L41" i="4" s="1"/>
  <c r="I34" i="4"/>
  <c r="K34" i="4"/>
  <c r="L34" i="4" s="1"/>
  <c r="I32" i="4"/>
  <c r="K32" i="4"/>
  <c r="L32" i="4" s="1"/>
  <c r="I43" i="4"/>
  <c r="K43" i="4"/>
  <c r="L43" i="4" s="1"/>
  <c r="I37" i="4"/>
  <c r="K37" i="4"/>
  <c r="L37" i="4" s="1"/>
  <c r="I44" i="4"/>
  <c r="K44" i="4"/>
  <c r="L44" i="4" s="1"/>
  <c r="I42" i="4"/>
  <c r="K42" i="4"/>
  <c r="L42" i="4" s="1"/>
  <c r="I39" i="4"/>
  <c r="K39" i="4"/>
  <c r="L39" i="4" s="1"/>
  <c r="I38" i="4"/>
  <c r="K38" i="4"/>
  <c r="L38" i="4" s="1"/>
  <c r="I33" i="4"/>
  <c r="K33" i="4"/>
  <c r="L33" i="4" s="1"/>
  <c r="I40" i="4"/>
  <c r="K40" i="4"/>
  <c r="L40" i="4" s="1"/>
  <c r="I28" i="4"/>
  <c r="K28" i="4"/>
  <c r="L28" i="4" s="1"/>
  <c r="I35" i="4"/>
  <c r="K35" i="4"/>
  <c r="L35" i="4" s="1"/>
  <c r="I45" i="4"/>
  <c r="K45" i="4"/>
  <c r="L45" i="4" s="1"/>
  <c r="I46" i="4"/>
  <c r="K46" i="4"/>
  <c r="L46" i="4" s="1"/>
  <c r="I36" i="4"/>
  <c r="K36" i="4"/>
  <c r="L36" i="4" s="1"/>
  <c r="I27" i="4"/>
  <c r="K27" i="4"/>
  <c r="L27" i="4" s="1"/>
  <c r="I29" i="4"/>
  <c r="K29" i="4"/>
  <c r="L29" i="4" s="1"/>
  <c r="I19" i="4"/>
  <c r="I21" i="4" s="1"/>
  <c r="G49" i="4"/>
  <c r="I47" i="4" l="1"/>
  <c r="L47" i="4"/>
  <c r="L48" i="4" s="1"/>
  <c r="I48" i="4" l="1"/>
  <c r="I49" i="4" s="1"/>
  <c r="L49" i="4"/>
  <c r="H2" i="4" s="1"/>
</calcChain>
</file>

<file path=xl/sharedStrings.xml><?xml version="1.0" encoding="utf-8"?>
<sst xmlns="http://schemas.openxmlformats.org/spreadsheetml/2006/main" count="130" uniqueCount="83">
  <si>
    <t>Наименование товара</t>
  </si>
  <si>
    <t>шт.</t>
  </si>
  <si>
    <t>Итого:</t>
  </si>
  <si>
    <t>ВСЕГО:</t>
  </si>
  <si>
    <t>Цена</t>
  </si>
  <si>
    <t>Сумма</t>
  </si>
  <si>
    <t>Руб.</t>
  </si>
  <si>
    <t xml:space="preserve">№ п/п </t>
  </si>
  <si>
    <t>Ед. Изм.</t>
  </si>
  <si>
    <t>Кол-во</t>
  </si>
  <si>
    <t>Артикул</t>
  </si>
  <si>
    <t>Укажите размер скидки</t>
  </si>
  <si>
    <t>Розница</t>
  </si>
  <si>
    <t>Опт</t>
  </si>
  <si>
    <t>Укажите курс ЕВРО</t>
  </si>
  <si>
    <t>евро</t>
  </si>
  <si>
    <t>руб</t>
  </si>
  <si>
    <t>1. Детали Российского производства.   Цены в рублях РФ.</t>
  </si>
  <si>
    <t>2. Детали производства Германии.      Цены в Евро.</t>
  </si>
  <si>
    <t>16502.01</t>
  </si>
  <si>
    <t>- до 100 000 руб.</t>
  </si>
  <si>
    <t>скидка не предоставляется;</t>
  </si>
  <si>
    <t>- от 101 000 до 300 000 руб.</t>
  </si>
  <si>
    <t>- 10%;</t>
  </si>
  <si>
    <t>- от 301 000 до 600 000 руб.</t>
  </si>
  <si>
    <t>- 16%;</t>
  </si>
  <si>
    <t>- от 601 000 до 3 000 000 руб.</t>
  </si>
  <si>
    <t>- 23%;</t>
  </si>
  <si>
    <t>- от 3 001 000 до 7 000 000 руб.</t>
  </si>
  <si>
    <t>- 27%;</t>
  </si>
  <si>
    <t>- от 7 001 000 до 12 000 000 руб.</t>
  </si>
  <si>
    <t>- 30%;</t>
  </si>
  <si>
    <t>- от 12 001 000 до 20 000 000 руб.</t>
  </si>
  <si>
    <t>- 33%;</t>
  </si>
  <si>
    <t xml:space="preserve">- свыше 20 000 000 руб. </t>
  </si>
  <si>
    <t>- 35%.</t>
  </si>
  <si>
    <r>
      <t xml:space="preserve">Ширина захвата  </t>
    </r>
    <r>
      <rPr>
        <b/>
        <sz val="10"/>
        <rFont val="Arial Cyr"/>
        <charset val="204"/>
      </rPr>
      <t>7,6м</t>
    </r>
  </si>
  <si>
    <r>
      <t xml:space="preserve">Толщина бруса  </t>
    </r>
    <r>
      <rPr>
        <b/>
        <sz val="10"/>
        <rFont val="Arial Cyr"/>
        <charset val="204"/>
      </rPr>
      <t>10мм</t>
    </r>
  </si>
  <si>
    <t xml:space="preserve">Для  просмотра  инструкции по переоборудованию нажмите на ссылку: </t>
  </si>
  <si>
    <t>http://www.ooo-schumacher.ru/instructions/index.php?num=15</t>
  </si>
  <si>
    <t>Полоса 5х30х256</t>
  </si>
  <si>
    <t>Полоса 2х30х256</t>
  </si>
  <si>
    <t>Полоса 3х30х256</t>
  </si>
  <si>
    <t>Шпуля дистанционная L=13мм, D=16</t>
  </si>
  <si>
    <t>Шпуля дистанционная L=16мм, D=16</t>
  </si>
  <si>
    <t>10703.01</t>
  </si>
  <si>
    <t>10639.01</t>
  </si>
  <si>
    <t>14547.01</t>
  </si>
  <si>
    <t>14548.01</t>
  </si>
  <si>
    <t>Палец двойной  Easy  Cut II, 17 мм</t>
  </si>
  <si>
    <t>Палец двойной 17мм, открытый</t>
  </si>
  <si>
    <t>Палец двойной 17 мм .</t>
  </si>
  <si>
    <t>Спинка ножа, середина 21*6*2438 мм</t>
  </si>
  <si>
    <t>Соединитель косы 21*6 мм</t>
  </si>
  <si>
    <t>Перекрывающая планка Honey Bee</t>
  </si>
  <si>
    <t>Сегмент Pro-Cut с грубой насечкой</t>
  </si>
  <si>
    <t>Болт М6*18</t>
  </si>
  <si>
    <t>Болт М6*28</t>
  </si>
  <si>
    <t>Болт зубчатый  М 6*16</t>
  </si>
  <si>
    <t>Гайка М6</t>
  </si>
  <si>
    <t>Головка  ножа Rasspe-McDon, сварная с игольчатым подшипником</t>
  </si>
  <si>
    <t>Болт для крепления сегмента М6х20, торкс</t>
  </si>
  <si>
    <t>Болт для крепления сегментов М6х26, торкс</t>
  </si>
  <si>
    <t>Направляющий ролик Honey Bee</t>
  </si>
  <si>
    <t>16222.02</t>
  </si>
  <si>
    <r>
      <t>Сегмент ножа с грубой насечкой, с потаем 60</t>
    </r>
    <r>
      <rPr>
        <sz val="10"/>
        <rFont val="Arial"/>
        <family val="2"/>
        <charset val="204"/>
      </rPr>
      <t>º</t>
    </r>
  </si>
  <si>
    <t>Болт М6*16</t>
  </si>
  <si>
    <t>MacDon D60-D с двойным приводом ножа</t>
  </si>
  <si>
    <t>Система скидок:</t>
  </si>
  <si>
    <t>13955</t>
  </si>
  <si>
    <t>Гайка М 10</t>
  </si>
  <si>
    <t>Болт М 10х40</t>
  </si>
  <si>
    <t>10961.06</t>
  </si>
  <si>
    <t>41787.04</t>
  </si>
  <si>
    <t>Сегмент конечный без насечки, 2,7 mm,611 204 1</t>
  </si>
  <si>
    <t>НДС 20%</t>
  </si>
  <si>
    <t>A014T</t>
  </si>
  <si>
    <t>A014U</t>
  </si>
  <si>
    <t>A014V</t>
  </si>
  <si>
    <t>A014Y</t>
  </si>
  <si>
    <t>A014Z</t>
  </si>
  <si>
    <r>
      <t>Стоимость переоборудования</t>
    </r>
    <r>
      <rPr>
        <b/>
        <sz val="10"/>
        <rFont val="Arial Cyr"/>
        <charset val="204"/>
      </rPr>
      <t xml:space="preserve"> 9000р.</t>
    </r>
  </si>
  <si>
    <t>Цены действительны до 31.12.2019г.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</si>
</sst>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р.&quot;_-;\-* #,##0.00&quot;р.&quot;_-;_-* &quot;-&quot;??&quot;р.&quot;_-;_-@_-"/>
    <numFmt numFmtId="165" formatCode="#,##0.000"/>
    <numFmt numFmtId="166" formatCode="0.0000"/>
    <numFmt numFmtId="167" formatCode="_-* #,##0.00[$р.-419]_-;\-* #,##0.00[$р.-419]_-;_-* &quot;-&quot;??[$р.-419]_-;_-@_-"/>
  </numFmts>
  <fonts count="25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u/>
      <sz val="10"/>
      <name val="Arial Cyr"/>
      <charset val="204"/>
    </font>
    <font>
      <b/>
      <sz val="14"/>
      <name val="Arial Cyr"/>
      <charset val="204"/>
    </font>
    <font>
      <sz val="10"/>
      <name val="Arial CYR"/>
    </font>
    <font>
      <b/>
      <i/>
      <sz val="10"/>
      <name val="Arial Cyr"/>
      <charset val="204"/>
    </font>
    <font>
      <sz val="9"/>
      <name val="Arial Cyr"/>
      <charset val="204"/>
    </font>
    <font>
      <sz val="10"/>
      <name val="Arial Cyr"/>
      <charset val="204"/>
    </font>
    <font>
      <b/>
      <sz val="11"/>
      <name val="Calibri"/>
      <family val="2"/>
      <charset val="204"/>
    </font>
    <font>
      <b/>
      <sz val="9"/>
      <name val="Arial Cyr"/>
      <charset val="204"/>
    </font>
    <font>
      <b/>
      <u/>
      <sz val="9"/>
      <name val="Arial Cyr"/>
      <charset val="204"/>
    </font>
    <font>
      <i/>
      <sz val="9"/>
      <name val="Arial Cyr"/>
      <charset val="204"/>
    </font>
    <font>
      <b/>
      <i/>
      <sz val="9"/>
      <name val="Arial Cyr"/>
      <charset val="204"/>
    </font>
    <font>
      <b/>
      <sz val="16"/>
      <color rgb="FFFF0000"/>
      <name val="Arial Cyr"/>
      <charset val="204"/>
    </font>
    <font>
      <b/>
      <sz val="14"/>
      <color rgb="FFFF0000"/>
      <name val="Arial Cyr"/>
      <charset val="204"/>
    </font>
    <font>
      <b/>
      <sz val="10"/>
      <color rgb="FFFF0000"/>
      <name val="Arial Cyr"/>
      <charset val="204"/>
    </font>
    <font>
      <b/>
      <i/>
      <sz val="9"/>
      <color rgb="FFFF0000"/>
      <name val="Arial Cyr"/>
      <charset val="204"/>
    </font>
    <font>
      <u/>
      <sz val="10"/>
      <color indexed="12"/>
      <name val="Arial Cyr"/>
      <charset val="204"/>
    </font>
    <font>
      <b/>
      <i/>
      <u/>
      <sz val="10"/>
      <color indexed="12"/>
      <name val="Arial Cyr"/>
      <charset val="204"/>
    </font>
    <font>
      <b/>
      <u/>
      <sz val="10"/>
      <color indexed="12"/>
      <name val="Arial Cyr"/>
      <charset val="204"/>
    </font>
    <font>
      <sz val="10"/>
      <name val="Arial"/>
      <family val="2"/>
      <charset val="204"/>
    </font>
    <font>
      <i/>
      <sz val="10"/>
      <name val="Arial Cyr"/>
      <charset val="204"/>
    </font>
    <font>
      <sz val="8.5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gradientFill type="path" left="0.5" right="0.5" top="0.5" bottom="0.5">
        <stop position="0">
          <color theme="0"/>
        </stop>
        <stop position="1">
          <color theme="4" tint="0.59999389629810485"/>
        </stop>
      </gradient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</cellStyleXfs>
  <cellXfs count="120">
    <xf numFmtId="0" fontId="0" fillId="0" borderId="0" xfId="0"/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4" fontId="6" fillId="0" borderId="1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vertical="center" wrapText="1"/>
    </xf>
    <xf numFmtId="0" fontId="3" fillId="0" borderId="3" xfId="0" applyNumberFormat="1" applyFont="1" applyBorder="1" applyAlignment="1">
      <alignment vertical="center" wrapText="1"/>
    </xf>
    <xf numFmtId="0" fontId="3" fillId="0" borderId="3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right" vertical="center" wrapText="1"/>
    </xf>
    <xf numFmtId="0" fontId="3" fillId="0" borderId="4" xfId="0" applyNumberFormat="1" applyFont="1" applyBorder="1" applyAlignment="1">
      <alignment vertical="center" wrapText="1"/>
    </xf>
    <xf numFmtId="0" fontId="3" fillId="0" borderId="5" xfId="0" applyNumberFormat="1" applyFont="1" applyBorder="1" applyAlignment="1">
      <alignment vertical="center" wrapText="1"/>
    </xf>
    <xf numFmtId="0" fontId="3" fillId="0" borderId="5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right" vertical="center" wrapText="1"/>
    </xf>
    <xf numFmtId="0" fontId="3" fillId="0" borderId="0" xfId="0" applyNumberFormat="1" applyFont="1" applyBorder="1" applyAlignment="1">
      <alignment vertical="center" wrapText="1"/>
    </xf>
    <xf numFmtId="0" fontId="1" fillId="0" borderId="0" xfId="0" applyNumberFormat="1" applyFont="1" applyBorder="1" applyAlignment="1">
      <alignment vertical="center" wrapText="1"/>
    </xf>
    <xf numFmtId="4" fontId="6" fillId="0" borderId="0" xfId="0" applyNumberFormat="1" applyFont="1" applyBorder="1" applyAlignment="1">
      <alignment horizontal="right" vertical="center" wrapText="1"/>
    </xf>
    <xf numFmtId="4" fontId="1" fillId="0" borderId="0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vertical="center" wrapText="1"/>
    </xf>
    <xf numFmtId="165" fontId="6" fillId="0" borderId="1" xfId="0" applyNumberFormat="1" applyFont="1" applyBorder="1" applyAlignment="1">
      <alignment horizontal="right" vertical="center" wrapText="1"/>
    </xf>
    <xf numFmtId="165" fontId="3" fillId="0" borderId="3" xfId="0" applyNumberFormat="1" applyFont="1" applyBorder="1" applyAlignment="1">
      <alignment horizontal="right" vertical="center" wrapText="1"/>
    </xf>
    <xf numFmtId="165" fontId="3" fillId="0" borderId="5" xfId="0" applyNumberFormat="1" applyFont="1" applyBorder="1" applyAlignment="1">
      <alignment horizontal="right" vertical="center" wrapText="1"/>
    </xf>
    <xf numFmtId="0" fontId="9" fillId="0" borderId="0" xfId="0" applyFont="1" applyAlignment="1">
      <alignment vertical="center" wrapText="1"/>
    </xf>
    <xf numFmtId="14" fontId="3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9" fontId="3" fillId="0" borderId="0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14" fontId="3" fillId="0" borderId="0" xfId="0" applyNumberFormat="1" applyFont="1" applyAlignment="1">
      <alignment vertical="center" wrapText="1"/>
    </xf>
    <xf numFmtId="14" fontId="2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166" fontId="15" fillId="0" borderId="0" xfId="1" applyNumberFormat="1" applyFont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right" vertical="center" wrapText="1"/>
    </xf>
    <xf numFmtId="0" fontId="13" fillId="0" borderId="0" xfId="0" applyFont="1" applyBorder="1" applyAlignment="1">
      <alignment vertical="center"/>
    </xf>
    <xf numFmtId="4" fontId="3" fillId="3" borderId="1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14" fillId="0" borderId="0" xfId="0" applyFont="1" applyAlignment="1">
      <alignment vertical="center"/>
    </xf>
    <xf numFmtId="0" fontId="0" fillId="0" borderId="0" xfId="0" applyBorder="1" applyAlignment="1">
      <alignment vertical="center" wrapText="1"/>
    </xf>
    <xf numFmtId="164" fontId="0" fillId="0" borderId="0" xfId="0" applyNumberFormat="1" applyFont="1" applyBorder="1" applyAlignment="1">
      <alignment vertical="center" wrapText="1"/>
    </xf>
    <xf numFmtId="165" fontId="3" fillId="3" borderId="1" xfId="0" applyNumberFormat="1" applyFont="1" applyFill="1" applyBorder="1" applyAlignment="1">
      <alignment horizontal="right" vertical="center" wrapText="1"/>
    </xf>
    <xf numFmtId="165" fontId="3" fillId="0" borderId="1" xfId="0" applyNumberFormat="1" applyFont="1" applyFill="1" applyBorder="1" applyAlignment="1">
      <alignment horizontal="right" vertical="center" wrapText="1"/>
    </xf>
    <xf numFmtId="165" fontId="3" fillId="3" borderId="6" xfId="0" applyNumberFormat="1" applyFont="1" applyFill="1" applyBorder="1" applyAlignment="1">
      <alignment horizontal="right" vertical="center" wrapText="1"/>
    </xf>
    <xf numFmtId="165" fontId="3" fillId="0" borderId="6" xfId="0" applyNumberFormat="1" applyFont="1" applyFill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11" fillId="3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3" borderId="1" xfId="0" applyNumberFormat="1" applyFont="1" applyFill="1" applyBorder="1" applyAlignment="1">
      <alignment horizontal="center" vertical="center" wrapText="1"/>
    </xf>
    <xf numFmtId="9" fontId="12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4" fontId="0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4" borderId="1" xfId="0" applyFont="1" applyFill="1" applyBorder="1" applyAlignment="1">
      <alignment vertical="center" wrapText="1"/>
    </xf>
    <xf numFmtId="0" fontId="17" fillId="0" borderId="0" xfId="0" applyFont="1" applyAlignment="1">
      <alignment horizontal="left" vertical="top" wrapText="1"/>
    </xf>
    <xf numFmtId="166" fontId="16" fillId="0" borderId="0" xfId="1" applyNumberFormat="1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0" fillId="0" borderId="0" xfId="0" applyFont="1"/>
    <xf numFmtId="0" fontId="6" fillId="0" borderId="4" xfId="0" applyFont="1" applyBorder="1" applyAlignment="1">
      <alignment horizontal="center" vertical="center" wrapText="1"/>
    </xf>
    <xf numFmtId="4" fontId="3" fillId="3" borderId="6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23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4" fontId="0" fillId="0" borderId="0" xfId="0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165" fontId="0" fillId="3" borderId="1" xfId="0" applyNumberFormat="1" applyFont="1" applyFill="1" applyBorder="1" applyAlignment="1">
      <alignment horizontal="right" vertical="center" wrapText="1"/>
    </xf>
    <xf numFmtId="2" fontId="0" fillId="0" borderId="1" xfId="0" applyNumberFormat="1" applyFont="1" applyFill="1" applyBorder="1" applyAlignment="1">
      <alignment vertical="center" wrapText="1"/>
    </xf>
    <xf numFmtId="2" fontId="0" fillId="3" borderId="1" xfId="0" applyNumberFormat="1" applyFont="1" applyFill="1" applyBorder="1" applyAlignment="1">
      <alignment vertical="center" wrapText="1"/>
    </xf>
    <xf numFmtId="165" fontId="22" fillId="4" borderId="1" xfId="0" applyNumberFormat="1" applyFont="1" applyFill="1" applyBorder="1" applyAlignment="1">
      <alignment vertical="top"/>
    </xf>
    <xf numFmtId="165" fontId="0" fillId="0" borderId="0" xfId="0" applyNumberFormat="1" applyFont="1" applyFill="1" applyBorder="1" applyAlignment="1">
      <alignment horizontal="righ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left" vertical="center" wrapText="1"/>
    </xf>
    <xf numFmtId="49" fontId="24" fillId="0" borderId="1" xfId="0" applyNumberFormat="1" applyFont="1" applyBorder="1" applyAlignment="1">
      <alignment horizontal="left" vertical="top"/>
    </xf>
    <xf numFmtId="49" fontId="24" fillId="0" borderId="1" xfId="0" applyNumberFormat="1" applyFont="1" applyFill="1" applyBorder="1" applyAlignment="1">
      <alignment horizontal="left" vertical="top"/>
    </xf>
    <xf numFmtId="0" fontId="21" fillId="0" borderId="0" xfId="2" applyFont="1" applyAlignment="1" applyProtection="1">
      <alignment horizontal="left" vertical="center"/>
    </xf>
    <xf numFmtId="0" fontId="20" fillId="0" borderId="0" xfId="2" applyFont="1" applyAlignment="1" applyProtection="1">
      <alignment horizontal="left" vertical="center"/>
    </xf>
    <xf numFmtId="0" fontId="18" fillId="0" borderId="0" xfId="0" applyFont="1" applyAlignment="1">
      <alignment horizontal="left" vertical="center"/>
    </xf>
    <xf numFmtId="0" fontId="16" fillId="2" borderId="0" xfId="0" applyFont="1" applyFill="1" applyAlignment="1">
      <alignment horizontal="left" vertical="center" wrapText="1"/>
    </xf>
    <xf numFmtId="167" fontId="16" fillId="2" borderId="0" xfId="0" applyNumberFormat="1" applyFont="1" applyFill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9" fontId="16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 vertical="top" wrapText="1"/>
    </xf>
    <xf numFmtId="166" fontId="16" fillId="0" borderId="0" xfId="1" applyNumberFormat="1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9524</xdr:colOff>
      <xdr:row>1</xdr:row>
      <xdr:rowOff>10799</xdr:rowOff>
    </xdr:to>
    <xdr:pic>
      <xdr:nvPicPr>
        <xdr:cNvPr id="4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486524" cy="753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ooo-schumacher.ru/instructions/index.php?num=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abSelected="1" workbookViewId="0">
      <selection activeCell="H5" sqref="H5:I6"/>
    </sheetView>
  </sheetViews>
  <sheetFormatPr defaultColWidth="9.140625" defaultRowHeight="12.75" x14ac:dyDescent="0.2"/>
  <cols>
    <col min="1" max="1" width="3.42578125" style="2" customWidth="1"/>
    <col min="2" max="2" width="9.85546875" style="60" customWidth="1"/>
    <col min="3" max="3" width="40.7109375" style="2" customWidth="1"/>
    <col min="4" max="4" width="4" style="2" customWidth="1"/>
    <col min="5" max="5" width="4.42578125" style="60" customWidth="1"/>
    <col min="6" max="6" width="7" style="2" customWidth="1"/>
    <col min="7" max="8" width="8.85546875" style="2" customWidth="1"/>
    <col min="9" max="9" width="10" style="2" customWidth="1"/>
    <col min="10" max="10" width="4.7109375" style="27" customWidth="1"/>
    <col min="11" max="11" width="11.28515625" style="2" customWidth="1"/>
    <col min="12" max="12" width="11.7109375" style="2" customWidth="1"/>
    <col min="13" max="13" width="9" style="2" customWidth="1"/>
    <col min="14" max="14" width="7.140625" style="2" customWidth="1"/>
    <col min="15" max="16384" width="9.140625" style="2"/>
  </cols>
  <sheetData>
    <row r="1" spans="1:14" ht="58.5" customHeight="1" x14ac:dyDescent="0.2">
      <c r="B1" s="66"/>
      <c r="C1" s="35"/>
      <c r="D1" s="33"/>
      <c r="E1" s="61"/>
      <c r="F1" s="33"/>
      <c r="G1" s="33"/>
      <c r="H1" s="34"/>
      <c r="I1" s="34"/>
      <c r="J1" s="25"/>
    </row>
    <row r="2" spans="1:14" ht="38.25" customHeight="1" x14ac:dyDescent="0.2">
      <c r="C2" s="100" t="s">
        <v>67</v>
      </c>
      <c r="D2" s="36"/>
      <c r="E2" s="62"/>
      <c r="F2" s="106" t="s">
        <v>2</v>
      </c>
      <c r="G2" s="106"/>
      <c r="H2" s="107">
        <f>I21+L49</f>
        <v>4429.2</v>
      </c>
      <c r="I2" s="107"/>
      <c r="J2" s="26"/>
      <c r="K2" s="72" t="s">
        <v>68</v>
      </c>
      <c r="L2" s="1"/>
      <c r="M2" s="1"/>
      <c r="N2" s="1"/>
    </row>
    <row r="3" spans="1:14" ht="15" x14ac:dyDescent="0.25">
      <c r="C3" s="2" t="s">
        <v>36</v>
      </c>
      <c r="D3" s="1"/>
      <c r="F3" s="108" t="s">
        <v>11</v>
      </c>
      <c r="G3" s="108"/>
      <c r="H3" s="109">
        <v>0</v>
      </c>
      <c r="I3" s="110"/>
      <c r="K3" s="73"/>
      <c r="L3" s="1"/>
      <c r="M3" s="1"/>
      <c r="N3" s="1"/>
    </row>
    <row r="4" spans="1:14" ht="15" x14ac:dyDescent="0.25">
      <c r="C4" s="2" t="s">
        <v>37</v>
      </c>
      <c r="D4" s="1"/>
      <c r="F4" s="108"/>
      <c r="G4" s="108"/>
      <c r="H4" s="110"/>
      <c r="I4" s="110"/>
      <c r="K4" s="73" t="s">
        <v>20</v>
      </c>
      <c r="L4" s="1"/>
      <c r="M4" s="1"/>
      <c r="N4" s="72" t="s">
        <v>21</v>
      </c>
    </row>
    <row r="5" spans="1:14" ht="15" x14ac:dyDescent="0.25">
      <c r="C5" s="45" t="s">
        <v>81</v>
      </c>
      <c r="D5" s="46"/>
      <c r="E5" s="63"/>
      <c r="F5" s="111" t="s">
        <v>14</v>
      </c>
      <c r="G5" s="111"/>
      <c r="H5" s="112">
        <v>0</v>
      </c>
      <c r="I5" s="112"/>
      <c r="K5" s="73" t="s">
        <v>22</v>
      </c>
      <c r="L5" s="1"/>
      <c r="M5" s="1"/>
      <c r="N5" s="1" t="s">
        <v>23</v>
      </c>
    </row>
    <row r="6" spans="1:14" ht="12.75" customHeight="1" x14ac:dyDescent="0.25">
      <c r="E6" s="64"/>
      <c r="F6" s="111"/>
      <c r="G6" s="111"/>
      <c r="H6" s="112"/>
      <c r="I6" s="112"/>
      <c r="J6" s="28"/>
      <c r="K6" s="73" t="s">
        <v>24</v>
      </c>
      <c r="L6" s="1"/>
      <c r="M6" s="1"/>
      <c r="N6" s="1" t="s">
        <v>25</v>
      </c>
    </row>
    <row r="7" spans="1:14" ht="12.75" customHeight="1" x14ac:dyDescent="0.25">
      <c r="A7" s="44" t="s">
        <v>82</v>
      </c>
      <c r="E7" s="64"/>
      <c r="F7" s="70"/>
      <c r="G7" s="70"/>
      <c r="H7" s="71"/>
      <c r="I7" s="71"/>
      <c r="J7" s="28"/>
      <c r="K7" s="73" t="s">
        <v>26</v>
      </c>
      <c r="L7" s="1"/>
      <c r="M7" s="1"/>
      <c r="N7" s="1" t="s">
        <v>27</v>
      </c>
    </row>
    <row r="8" spans="1:14" ht="12.75" customHeight="1" x14ac:dyDescent="0.25">
      <c r="A8" s="105" t="s">
        <v>38</v>
      </c>
      <c r="B8" s="105"/>
      <c r="C8" s="105"/>
      <c r="D8" s="105"/>
      <c r="E8" s="105"/>
      <c r="F8" s="105"/>
      <c r="G8" s="105"/>
      <c r="H8" s="105"/>
      <c r="I8" s="105"/>
      <c r="J8" s="28"/>
      <c r="K8" s="73" t="s">
        <v>28</v>
      </c>
      <c r="L8" s="1"/>
      <c r="M8" s="1"/>
      <c r="N8" s="1" t="s">
        <v>29</v>
      </c>
    </row>
    <row r="9" spans="1:14" ht="12.75" customHeight="1" x14ac:dyDescent="0.25">
      <c r="A9" s="103" t="s">
        <v>39</v>
      </c>
      <c r="B9" s="104"/>
      <c r="C9" s="104"/>
      <c r="D9" s="104"/>
      <c r="E9" s="104"/>
      <c r="F9" s="104"/>
      <c r="G9" s="104"/>
      <c r="H9" s="104"/>
      <c r="I9" s="104"/>
      <c r="J9" s="28"/>
      <c r="K9" s="73" t="s">
        <v>30</v>
      </c>
      <c r="L9" s="1"/>
      <c r="M9" s="1"/>
      <c r="N9" s="1" t="s">
        <v>31</v>
      </c>
    </row>
    <row r="10" spans="1:14" ht="12.75" customHeight="1" x14ac:dyDescent="0.25">
      <c r="A10" s="41" t="s">
        <v>17</v>
      </c>
      <c r="E10" s="64"/>
      <c r="F10" s="38"/>
      <c r="G10" s="38"/>
      <c r="H10" s="39"/>
      <c r="I10" s="39"/>
      <c r="J10" s="28"/>
      <c r="K10" s="73" t="s">
        <v>32</v>
      </c>
      <c r="L10" s="1"/>
      <c r="M10" s="1"/>
      <c r="N10" s="1" t="s">
        <v>33</v>
      </c>
    </row>
    <row r="11" spans="1:14" ht="15" x14ac:dyDescent="0.25">
      <c r="A11" s="115" t="s">
        <v>7</v>
      </c>
      <c r="B11" s="119" t="s">
        <v>10</v>
      </c>
      <c r="C11" s="119" t="s">
        <v>0</v>
      </c>
      <c r="D11" s="119" t="s">
        <v>8</v>
      </c>
      <c r="E11" s="119" t="s">
        <v>9</v>
      </c>
      <c r="F11" s="115" t="s">
        <v>12</v>
      </c>
      <c r="G11" s="115"/>
      <c r="H11" s="115" t="s">
        <v>13</v>
      </c>
      <c r="I11" s="115"/>
      <c r="J11" s="29"/>
      <c r="K11" s="73" t="s">
        <v>34</v>
      </c>
      <c r="L11" s="1"/>
      <c r="M11" s="1"/>
      <c r="N11" s="1" t="s">
        <v>35</v>
      </c>
    </row>
    <row r="12" spans="1:14" x14ac:dyDescent="0.2">
      <c r="A12" s="115"/>
      <c r="B12" s="119"/>
      <c r="C12" s="119"/>
      <c r="D12" s="119"/>
      <c r="E12" s="119"/>
      <c r="F12" s="57" t="s">
        <v>4</v>
      </c>
      <c r="G12" s="53" t="s">
        <v>5</v>
      </c>
      <c r="H12" s="57" t="s">
        <v>4</v>
      </c>
      <c r="I12" s="53" t="s">
        <v>5</v>
      </c>
      <c r="J12" s="30"/>
    </row>
    <row r="13" spans="1:14" x14ac:dyDescent="0.2">
      <c r="A13" s="115"/>
      <c r="B13" s="119"/>
      <c r="C13" s="119"/>
      <c r="D13" s="119"/>
      <c r="E13" s="119"/>
      <c r="F13" s="54"/>
      <c r="G13" s="55" t="s">
        <v>6</v>
      </c>
      <c r="H13" s="56">
        <f>H3</f>
        <v>0</v>
      </c>
      <c r="I13" s="55" t="s">
        <v>6</v>
      </c>
      <c r="J13" s="31"/>
    </row>
    <row r="14" spans="1:14" x14ac:dyDescent="0.2">
      <c r="A14" s="74">
        <v>1</v>
      </c>
      <c r="B14" s="101" t="s">
        <v>76</v>
      </c>
      <c r="C14" s="5" t="s">
        <v>41</v>
      </c>
      <c r="D14" s="51" t="s">
        <v>1</v>
      </c>
      <c r="E14" s="77">
        <v>22</v>
      </c>
      <c r="F14" s="5">
        <v>65.680000000000007</v>
      </c>
      <c r="G14" s="40">
        <f>F14*E14</f>
        <v>1444.96</v>
      </c>
      <c r="H14" s="4">
        <f>F14-F14*H$13</f>
        <v>65.680000000000007</v>
      </c>
      <c r="I14" s="40">
        <f>H14*E14</f>
        <v>1444.96</v>
      </c>
    </row>
    <row r="15" spans="1:14" x14ac:dyDescent="0.2">
      <c r="A15" s="74">
        <v>2</v>
      </c>
      <c r="B15" s="101" t="s">
        <v>77</v>
      </c>
      <c r="C15" s="5" t="s">
        <v>42</v>
      </c>
      <c r="D15" s="51" t="s">
        <v>1</v>
      </c>
      <c r="E15" s="77">
        <v>3</v>
      </c>
      <c r="F15" s="5">
        <v>68.61</v>
      </c>
      <c r="G15" s="40">
        <f t="shared" ref="G15:G18" si="0">F15*E15</f>
        <v>205.83</v>
      </c>
      <c r="H15" s="4">
        <f>F15-F15*H$13</f>
        <v>68.61</v>
      </c>
      <c r="I15" s="40">
        <f t="shared" ref="I15:I18" si="1">H15*E15</f>
        <v>205.83</v>
      </c>
    </row>
    <row r="16" spans="1:14" x14ac:dyDescent="0.2">
      <c r="A16" s="74">
        <v>3</v>
      </c>
      <c r="B16" s="102" t="s">
        <v>78</v>
      </c>
      <c r="C16" s="5" t="s">
        <v>40</v>
      </c>
      <c r="D16" s="51" t="s">
        <v>1</v>
      </c>
      <c r="E16" s="77">
        <v>22</v>
      </c>
      <c r="F16" s="5">
        <v>76.91</v>
      </c>
      <c r="G16" s="40">
        <f t="shared" si="0"/>
        <v>1692.02</v>
      </c>
      <c r="H16" s="4">
        <f>F16-F16*H$13</f>
        <v>76.91</v>
      </c>
      <c r="I16" s="40">
        <f t="shared" si="1"/>
        <v>1692.02</v>
      </c>
    </row>
    <row r="17" spans="1:14" x14ac:dyDescent="0.2">
      <c r="A17" s="74">
        <v>4</v>
      </c>
      <c r="B17" s="101" t="s">
        <v>79</v>
      </c>
      <c r="C17" s="5" t="s">
        <v>43</v>
      </c>
      <c r="D17" s="51" t="s">
        <v>1</v>
      </c>
      <c r="E17" s="58">
        <v>1</v>
      </c>
      <c r="F17" s="5">
        <v>162.94999999999999</v>
      </c>
      <c r="G17" s="40">
        <f t="shared" si="0"/>
        <v>162.94999999999999</v>
      </c>
      <c r="H17" s="4">
        <f t="shared" ref="H17:H18" si="2">F17-F17*H$13</f>
        <v>162.94999999999999</v>
      </c>
      <c r="I17" s="40">
        <f t="shared" si="1"/>
        <v>162.94999999999999</v>
      </c>
    </row>
    <row r="18" spans="1:14" x14ac:dyDescent="0.2">
      <c r="A18" s="74">
        <v>5</v>
      </c>
      <c r="B18" s="101" t="s">
        <v>80</v>
      </c>
      <c r="C18" s="5" t="s">
        <v>44</v>
      </c>
      <c r="D18" s="51" t="s">
        <v>1</v>
      </c>
      <c r="E18" s="58">
        <v>1</v>
      </c>
      <c r="F18" s="5">
        <v>185.24</v>
      </c>
      <c r="G18" s="40">
        <f t="shared" si="0"/>
        <v>185.24</v>
      </c>
      <c r="H18" s="4">
        <f t="shared" si="2"/>
        <v>185.24</v>
      </c>
      <c r="I18" s="40">
        <f t="shared" si="1"/>
        <v>185.24</v>
      </c>
    </row>
    <row r="19" spans="1:14" s="3" customFormat="1" x14ac:dyDescent="0.2">
      <c r="A19" s="6"/>
      <c r="B19" s="6"/>
      <c r="C19" s="7" t="s">
        <v>2</v>
      </c>
      <c r="D19" s="8"/>
      <c r="E19" s="9"/>
      <c r="F19" s="10"/>
      <c r="G19" s="75">
        <f>SUM(G14:G18)</f>
        <v>3691</v>
      </c>
      <c r="H19" s="76"/>
      <c r="I19" s="75">
        <f>SUM(I14:I18)</f>
        <v>3691</v>
      </c>
      <c r="J19" s="18"/>
      <c r="K19" s="24"/>
      <c r="L19" s="24"/>
      <c r="M19" s="24"/>
    </row>
    <row r="20" spans="1:14" s="3" customFormat="1" x14ac:dyDescent="0.2">
      <c r="A20" s="6"/>
      <c r="B20" s="6"/>
      <c r="C20" s="11" t="s">
        <v>75</v>
      </c>
      <c r="D20" s="12"/>
      <c r="E20" s="13"/>
      <c r="F20" s="14"/>
      <c r="G20" s="42">
        <f>G19*20%</f>
        <v>738.2</v>
      </c>
      <c r="H20" s="43"/>
      <c r="I20" s="42">
        <f>I19*20%</f>
        <v>738.2</v>
      </c>
      <c r="J20" s="18"/>
      <c r="K20" s="24"/>
      <c r="L20" s="24"/>
      <c r="M20" s="24"/>
    </row>
    <row r="21" spans="1:14" s="3" customFormat="1" x14ac:dyDescent="0.2">
      <c r="A21" s="6"/>
      <c r="B21" s="6"/>
      <c r="C21" s="11" t="s">
        <v>3</v>
      </c>
      <c r="D21" s="12"/>
      <c r="E21" s="13"/>
      <c r="F21" s="14"/>
      <c r="G21" s="42">
        <f>G20+G19</f>
        <v>4429.2</v>
      </c>
      <c r="H21" s="43"/>
      <c r="I21" s="42">
        <f>I20+I19</f>
        <v>4429.2</v>
      </c>
      <c r="J21" s="18"/>
      <c r="K21" s="24"/>
      <c r="L21" s="24"/>
      <c r="M21" s="24"/>
    </row>
    <row r="22" spans="1:14" s="3" customFormat="1" x14ac:dyDescent="0.2">
      <c r="A22" s="6"/>
      <c r="B22" s="6"/>
      <c r="C22" s="16"/>
      <c r="D22" s="6"/>
      <c r="E22" s="6"/>
      <c r="F22" s="17"/>
      <c r="G22" s="18"/>
      <c r="H22" s="19"/>
      <c r="I22" s="19"/>
      <c r="J22" s="18"/>
      <c r="K22" s="24"/>
      <c r="L22" s="24"/>
      <c r="M22" s="24"/>
    </row>
    <row r="23" spans="1:14" s="3" customFormat="1" x14ac:dyDescent="0.2">
      <c r="A23" s="79" t="s">
        <v>18</v>
      </c>
      <c r="B23" s="80"/>
      <c r="C23" s="81"/>
      <c r="D23" s="82"/>
      <c r="E23" s="80"/>
      <c r="F23" s="83"/>
      <c r="G23" s="83"/>
      <c r="H23" s="83"/>
      <c r="I23" s="83"/>
      <c r="J23" s="84"/>
      <c r="K23" s="82"/>
      <c r="L23" s="82"/>
      <c r="M23" s="24"/>
    </row>
    <row r="24" spans="1:14" s="3" customFormat="1" x14ac:dyDescent="0.2">
      <c r="A24" s="116" t="s">
        <v>7</v>
      </c>
      <c r="B24" s="117" t="s">
        <v>10</v>
      </c>
      <c r="C24" s="117" t="s">
        <v>0</v>
      </c>
      <c r="D24" s="117" t="s">
        <v>8</v>
      </c>
      <c r="E24" s="118" t="s">
        <v>9</v>
      </c>
      <c r="F24" s="116" t="s">
        <v>12</v>
      </c>
      <c r="G24" s="116"/>
      <c r="H24" s="116" t="s">
        <v>13</v>
      </c>
      <c r="I24" s="116"/>
      <c r="J24" s="43"/>
      <c r="K24" s="113" t="s">
        <v>13</v>
      </c>
      <c r="L24" s="114"/>
      <c r="M24" s="24"/>
      <c r="N24" s="24"/>
    </row>
    <row r="25" spans="1:14" s="3" customFormat="1" x14ac:dyDescent="0.2">
      <c r="A25" s="116"/>
      <c r="B25" s="117"/>
      <c r="C25" s="117"/>
      <c r="D25" s="117"/>
      <c r="E25" s="118"/>
      <c r="F25" s="85" t="s">
        <v>4</v>
      </c>
      <c r="G25" s="86" t="s">
        <v>5</v>
      </c>
      <c r="H25" s="85" t="s">
        <v>4</v>
      </c>
      <c r="I25" s="86" t="s">
        <v>5</v>
      </c>
      <c r="J25" s="43"/>
      <c r="K25" s="87" t="s">
        <v>4</v>
      </c>
      <c r="L25" s="86" t="s">
        <v>5</v>
      </c>
      <c r="M25" s="24"/>
      <c r="N25" s="24"/>
    </row>
    <row r="26" spans="1:14" s="3" customFormat="1" x14ac:dyDescent="0.2">
      <c r="A26" s="116"/>
      <c r="B26" s="117"/>
      <c r="C26" s="117"/>
      <c r="D26" s="117"/>
      <c r="E26" s="118"/>
      <c r="F26" s="88"/>
      <c r="G26" s="89" t="s">
        <v>15</v>
      </c>
      <c r="H26" s="90">
        <f>H3</f>
        <v>0</v>
      </c>
      <c r="I26" s="89" t="s">
        <v>15</v>
      </c>
      <c r="J26" s="43"/>
      <c r="K26" s="91" t="s">
        <v>16</v>
      </c>
      <c r="L26" s="89" t="s">
        <v>16</v>
      </c>
      <c r="M26" s="24"/>
      <c r="N26" s="24"/>
    </row>
    <row r="27" spans="1:14" x14ac:dyDescent="0.2">
      <c r="A27" s="51">
        <v>1</v>
      </c>
      <c r="B27" s="92" t="s">
        <v>19</v>
      </c>
      <c r="C27" s="37" t="s">
        <v>49</v>
      </c>
      <c r="D27" s="52" t="s">
        <v>1</v>
      </c>
      <c r="E27" s="93">
        <v>40</v>
      </c>
      <c r="F27" s="37">
        <v>8.5</v>
      </c>
      <c r="G27" s="94">
        <f>F27*E27</f>
        <v>340</v>
      </c>
      <c r="H27" s="21">
        <f>F27-F27*H$26</f>
        <v>8.5</v>
      </c>
      <c r="I27" s="94">
        <f>H27*E27</f>
        <v>340</v>
      </c>
      <c r="J27" s="59"/>
      <c r="K27" s="95">
        <f>H27*H$5</f>
        <v>0</v>
      </c>
      <c r="L27" s="96">
        <f>K27*E27</f>
        <v>0</v>
      </c>
    </row>
    <row r="28" spans="1:14" x14ac:dyDescent="0.2">
      <c r="A28" s="51">
        <v>2</v>
      </c>
      <c r="B28" s="92" t="s">
        <v>45</v>
      </c>
      <c r="C28" s="37" t="s">
        <v>50</v>
      </c>
      <c r="D28" s="52" t="s">
        <v>1</v>
      </c>
      <c r="E28" s="93">
        <v>6</v>
      </c>
      <c r="F28" s="37">
        <v>16.878</v>
      </c>
      <c r="G28" s="94">
        <f t="shared" ref="G28:G46" si="3">F28*E28</f>
        <v>101.268</v>
      </c>
      <c r="H28" s="21">
        <f t="shared" ref="H28:H46" si="4">F28-F28*H$26</f>
        <v>16.878</v>
      </c>
      <c r="I28" s="94">
        <f t="shared" ref="I28:I46" si="5">H28*E28</f>
        <v>101.268</v>
      </c>
      <c r="J28" s="59"/>
      <c r="K28" s="95">
        <f t="shared" ref="K28:K46" si="6">H28*H$5</f>
        <v>0</v>
      </c>
      <c r="L28" s="96">
        <f t="shared" ref="L28:L46" si="7">K28*E28</f>
        <v>0</v>
      </c>
    </row>
    <row r="29" spans="1:14" x14ac:dyDescent="0.2">
      <c r="A29" s="51">
        <v>3</v>
      </c>
      <c r="B29" s="92" t="s">
        <v>46</v>
      </c>
      <c r="C29" s="37" t="s">
        <v>51</v>
      </c>
      <c r="D29" s="52" t="s">
        <v>1</v>
      </c>
      <c r="E29" s="93">
        <v>4</v>
      </c>
      <c r="F29" s="37">
        <v>18.827999999999999</v>
      </c>
      <c r="G29" s="94">
        <f t="shared" si="3"/>
        <v>75.311999999999998</v>
      </c>
      <c r="H29" s="21">
        <f t="shared" si="4"/>
        <v>18.827999999999999</v>
      </c>
      <c r="I29" s="94">
        <f>H29*E29</f>
        <v>75.311999999999998</v>
      </c>
      <c r="J29" s="59"/>
      <c r="K29" s="95">
        <f t="shared" si="6"/>
        <v>0</v>
      </c>
      <c r="L29" s="96">
        <f t="shared" si="7"/>
        <v>0</v>
      </c>
    </row>
    <row r="30" spans="1:14" x14ac:dyDescent="0.2">
      <c r="A30" s="51">
        <v>4</v>
      </c>
      <c r="B30" s="92">
        <v>12997</v>
      </c>
      <c r="C30" s="37" t="s">
        <v>71</v>
      </c>
      <c r="D30" s="52" t="s">
        <v>1</v>
      </c>
      <c r="E30" s="93">
        <v>100</v>
      </c>
      <c r="F30" s="37">
        <v>0.19</v>
      </c>
      <c r="G30" s="94">
        <f t="shared" si="3"/>
        <v>19</v>
      </c>
      <c r="H30" s="21">
        <f t="shared" si="4"/>
        <v>0.19</v>
      </c>
      <c r="I30" s="94">
        <f t="shared" ref="I30:I31" si="8">H30*E30</f>
        <v>19</v>
      </c>
      <c r="J30" s="99"/>
      <c r="K30" s="95">
        <f t="shared" si="6"/>
        <v>0</v>
      </c>
      <c r="L30" s="96">
        <f t="shared" si="7"/>
        <v>0</v>
      </c>
    </row>
    <row r="31" spans="1:14" x14ac:dyDescent="0.2">
      <c r="A31" s="51">
        <v>5</v>
      </c>
      <c r="B31" s="92" t="s">
        <v>69</v>
      </c>
      <c r="C31" s="37" t="s">
        <v>70</v>
      </c>
      <c r="D31" s="52" t="s">
        <v>1</v>
      </c>
      <c r="E31" s="93">
        <v>100</v>
      </c>
      <c r="F31" s="37">
        <v>0.11</v>
      </c>
      <c r="G31" s="94">
        <f t="shared" si="3"/>
        <v>11</v>
      </c>
      <c r="H31" s="21">
        <f t="shared" si="4"/>
        <v>0.11</v>
      </c>
      <c r="I31" s="94">
        <f t="shared" si="8"/>
        <v>11</v>
      </c>
      <c r="J31" s="99"/>
      <c r="K31" s="95">
        <f t="shared" si="6"/>
        <v>0</v>
      </c>
      <c r="L31" s="96">
        <f t="shared" si="7"/>
        <v>0</v>
      </c>
    </row>
    <row r="32" spans="1:14" ht="25.5" x14ac:dyDescent="0.2">
      <c r="A32" s="51">
        <v>6</v>
      </c>
      <c r="B32" s="92">
        <v>16653</v>
      </c>
      <c r="C32" s="37" t="s">
        <v>60</v>
      </c>
      <c r="D32" s="52" t="s">
        <v>1</v>
      </c>
      <c r="E32" s="93">
        <v>2</v>
      </c>
      <c r="F32" s="37">
        <v>70.546000000000006</v>
      </c>
      <c r="G32" s="94">
        <f t="shared" si="3"/>
        <v>141.09200000000001</v>
      </c>
      <c r="H32" s="21">
        <f t="shared" si="4"/>
        <v>70.546000000000006</v>
      </c>
      <c r="I32" s="94">
        <f t="shared" si="5"/>
        <v>141.09200000000001</v>
      </c>
      <c r="J32" s="59"/>
      <c r="K32" s="95">
        <f t="shared" si="6"/>
        <v>0</v>
      </c>
      <c r="L32" s="96">
        <f t="shared" si="7"/>
        <v>0</v>
      </c>
    </row>
    <row r="33" spans="1:12" x14ac:dyDescent="0.2">
      <c r="A33" s="51">
        <v>7</v>
      </c>
      <c r="B33" s="92">
        <v>13533</v>
      </c>
      <c r="C33" s="37" t="s">
        <v>52</v>
      </c>
      <c r="D33" s="52" t="s">
        <v>1</v>
      </c>
      <c r="E33" s="93">
        <v>4</v>
      </c>
      <c r="F33" s="97">
        <v>16.989999999999998</v>
      </c>
      <c r="G33" s="94">
        <f t="shared" si="3"/>
        <v>67.959999999999994</v>
      </c>
      <c r="H33" s="21">
        <f t="shared" si="4"/>
        <v>16.989999999999998</v>
      </c>
      <c r="I33" s="94">
        <f t="shared" si="5"/>
        <v>67.959999999999994</v>
      </c>
      <c r="J33" s="59"/>
      <c r="K33" s="95">
        <f t="shared" si="6"/>
        <v>0</v>
      </c>
      <c r="L33" s="96">
        <f t="shared" si="7"/>
        <v>0</v>
      </c>
    </row>
    <row r="34" spans="1:12" x14ac:dyDescent="0.2">
      <c r="A34" s="51">
        <v>8</v>
      </c>
      <c r="B34" s="92">
        <v>10926</v>
      </c>
      <c r="C34" s="37" t="s">
        <v>53</v>
      </c>
      <c r="D34" s="52" t="s">
        <v>1</v>
      </c>
      <c r="E34" s="93">
        <v>2</v>
      </c>
      <c r="F34" s="97">
        <v>7.45</v>
      </c>
      <c r="G34" s="94">
        <f t="shared" si="3"/>
        <v>14.9</v>
      </c>
      <c r="H34" s="21">
        <f t="shared" si="4"/>
        <v>7.45</v>
      </c>
      <c r="I34" s="94">
        <f t="shared" si="5"/>
        <v>14.9</v>
      </c>
      <c r="J34" s="59"/>
      <c r="K34" s="95">
        <f t="shared" si="6"/>
        <v>0</v>
      </c>
      <c r="L34" s="96">
        <f t="shared" si="7"/>
        <v>0</v>
      </c>
    </row>
    <row r="35" spans="1:12" x14ac:dyDescent="0.2">
      <c r="A35" s="51">
        <v>9</v>
      </c>
      <c r="B35" s="92">
        <v>13665</v>
      </c>
      <c r="C35" s="37" t="s">
        <v>54</v>
      </c>
      <c r="D35" s="52" t="s">
        <v>1</v>
      </c>
      <c r="E35" s="93">
        <v>1</v>
      </c>
      <c r="F35" s="37">
        <v>15.5</v>
      </c>
      <c r="G35" s="94">
        <f t="shared" si="3"/>
        <v>15.5</v>
      </c>
      <c r="H35" s="21">
        <f t="shared" si="4"/>
        <v>15.5</v>
      </c>
      <c r="I35" s="94">
        <f t="shared" si="5"/>
        <v>15.5</v>
      </c>
      <c r="J35" s="59"/>
      <c r="K35" s="95">
        <f t="shared" si="6"/>
        <v>0</v>
      </c>
      <c r="L35" s="96">
        <f t="shared" si="7"/>
        <v>0</v>
      </c>
    </row>
    <row r="36" spans="1:12" x14ac:dyDescent="0.2">
      <c r="A36" s="51">
        <v>10</v>
      </c>
      <c r="B36" s="92" t="s">
        <v>72</v>
      </c>
      <c r="C36" s="37" t="s">
        <v>55</v>
      </c>
      <c r="D36" s="52" t="s">
        <v>1</v>
      </c>
      <c r="E36" s="93">
        <v>100</v>
      </c>
      <c r="F36" s="37">
        <v>0.93</v>
      </c>
      <c r="G36" s="94">
        <f t="shared" si="3"/>
        <v>93</v>
      </c>
      <c r="H36" s="21">
        <f t="shared" si="4"/>
        <v>0.93</v>
      </c>
      <c r="I36" s="94">
        <f t="shared" si="5"/>
        <v>93</v>
      </c>
      <c r="J36" s="59"/>
      <c r="K36" s="95">
        <f t="shared" si="6"/>
        <v>0</v>
      </c>
      <c r="L36" s="96">
        <f t="shared" si="7"/>
        <v>0</v>
      </c>
    </row>
    <row r="37" spans="1:12" ht="25.5" x14ac:dyDescent="0.2">
      <c r="A37" s="51">
        <v>11</v>
      </c>
      <c r="B37" s="92" t="s">
        <v>64</v>
      </c>
      <c r="C37" s="37" t="s">
        <v>65</v>
      </c>
      <c r="D37" s="52" t="s">
        <v>1</v>
      </c>
      <c r="E37" s="93">
        <v>6</v>
      </c>
      <c r="F37" s="37">
        <v>2.5</v>
      </c>
      <c r="G37" s="94">
        <f t="shared" si="3"/>
        <v>15</v>
      </c>
      <c r="H37" s="21">
        <f t="shared" si="4"/>
        <v>2.5</v>
      </c>
      <c r="I37" s="94">
        <f t="shared" si="5"/>
        <v>15</v>
      </c>
      <c r="J37" s="59"/>
      <c r="K37" s="95">
        <f t="shared" si="6"/>
        <v>0</v>
      </c>
      <c r="L37" s="96">
        <f t="shared" si="7"/>
        <v>0</v>
      </c>
    </row>
    <row r="38" spans="1:12" ht="25.5" x14ac:dyDescent="0.2">
      <c r="A38" s="51">
        <v>12</v>
      </c>
      <c r="B38" s="92" t="s">
        <v>73</v>
      </c>
      <c r="C38" s="37" t="s">
        <v>74</v>
      </c>
      <c r="D38" s="52" t="s">
        <v>1</v>
      </c>
      <c r="E38" s="93">
        <v>2</v>
      </c>
      <c r="F38" s="37">
        <v>2.1</v>
      </c>
      <c r="G38" s="94">
        <f t="shared" si="3"/>
        <v>4.2</v>
      </c>
      <c r="H38" s="21">
        <f t="shared" si="4"/>
        <v>2.1</v>
      </c>
      <c r="I38" s="94">
        <f t="shared" si="5"/>
        <v>4.2</v>
      </c>
      <c r="J38" s="59"/>
      <c r="K38" s="95">
        <f t="shared" si="6"/>
        <v>0</v>
      </c>
      <c r="L38" s="96">
        <f t="shared" si="7"/>
        <v>0</v>
      </c>
    </row>
    <row r="39" spans="1:12" x14ac:dyDescent="0.2">
      <c r="A39" s="51">
        <v>13</v>
      </c>
      <c r="B39" s="92">
        <v>80012</v>
      </c>
      <c r="C39" s="37" t="s">
        <v>66</v>
      </c>
      <c r="D39" s="52" t="s">
        <v>1</v>
      </c>
      <c r="E39" s="93">
        <v>12</v>
      </c>
      <c r="F39" s="37">
        <v>0.23699999999999999</v>
      </c>
      <c r="G39" s="94">
        <f t="shared" si="3"/>
        <v>2.8439999999999999</v>
      </c>
      <c r="H39" s="21">
        <f t="shared" si="4"/>
        <v>0.23699999999999999</v>
      </c>
      <c r="I39" s="94">
        <f t="shared" si="5"/>
        <v>2.8439999999999999</v>
      </c>
      <c r="J39" s="59"/>
      <c r="K39" s="95">
        <f t="shared" si="6"/>
        <v>0</v>
      </c>
      <c r="L39" s="96">
        <f t="shared" si="7"/>
        <v>0</v>
      </c>
    </row>
    <row r="40" spans="1:12" x14ac:dyDescent="0.2">
      <c r="A40" s="51">
        <v>14</v>
      </c>
      <c r="B40" s="92">
        <v>10067</v>
      </c>
      <c r="C40" s="37" t="s">
        <v>56</v>
      </c>
      <c r="D40" s="52" t="s">
        <v>1</v>
      </c>
      <c r="E40" s="93">
        <v>16</v>
      </c>
      <c r="F40" s="97">
        <v>9.7000000000000003E-2</v>
      </c>
      <c r="G40" s="94">
        <f t="shared" si="3"/>
        <v>1.552</v>
      </c>
      <c r="H40" s="21">
        <f t="shared" si="4"/>
        <v>9.7000000000000003E-2</v>
      </c>
      <c r="I40" s="94">
        <f t="shared" si="5"/>
        <v>1.552</v>
      </c>
      <c r="J40" s="59"/>
      <c r="K40" s="95">
        <f t="shared" si="6"/>
        <v>0</v>
      </c>
      <c r="L40" s="96">
        <f t="shared" si="7"/>
        <v>0</v>
      </c>
    </row>
    <row r="41" spans="1:12" x14ac:dyDescent="0.2">
      <c r="A41" s="51">
        <v>15</v>
      </c>
      <c r="B41" s="92">
        <v>10072</v>
      </c>
      <c r="C41" s="37" t="s">
        <v>57</v>
      </c>
      <c r="D41" s="52" t="s">
        <v>1</v>
      </c>
      <c r="E41" s="93">
        <v>3</v>
      </c>
      <c r="F41" s="97">
        <v>0.11799999999999999</v>
      </c>
      <c r="G41" s="94">
        <f t="shared" si="3"/>
        <v>0.35399999999999998</v>
      </c>
      <c r="H41" s="21">
        <f t="shared" si="4"/>
        <v>0.11799999999999999</v>
      </c>
      <c r="I41" s="94">
        <f t="shared" si="5"/>
        <v>0.35399999999999998</v>
      </c>
      <c r="J41" s="59"/>
      <c r="K41" s="95">
        <f t="shared" si="6"/>
        <v>0</v>
      </c>
      <c r="L41" s="96">
        <f t="shared" si="7"/>
        <v>0</v>
      </c>
    </row>
    <row r="42" spans="1:12" x14ac:dyDescent="0.2">
      <c r="A42" s="51">
        <v>16</v>
      </c>
      <c r="B42" s="92">
        <v>10931</v>
      </c>
      <c r="C42" s="37" t="s">
        <v>58</v>
      </c>
      <c r="D42" s="52" t="s">
        <v>1</v>
      </c>
      <c r="E42" s="93">
        <v>147</v>
      </c>
      <c r="F42" s="69">
        <v>0.1</v>
      </c>
      <c r="G42" s="94">
        <f t="shared" si="3"/>
        <v>14.7</v>
      </c>
      <c r="H42" s="21">
        <f t="shared" si="4"/>
        <v>0.1</v>
      </c>
      <c r="I42" s="94">
        <f t="shared" si="5"/>
        <v>14.7</v>
      </c>
      <c r="J42" s="59"/>
      <c r="K42" s="95">
        <f t="shared" si="6"/>
        <v>0</v>
      </c>
      <c r="L42" s="96">
        <f t="shared" si="7"/>
        <v>0</v>
      </c>
    </row>
    <row r="43" spans="1:12" x14ac:dyDescent="0.2">
      <c r="A43" s="51">
        <v>17</v>
      </c>
      <c r="B43" s="92">
        <v>13961</v>
      </c>
      <c r="C43" s="37" t="s">
        <v>59</v>
      </c>
      <c r="D43" s="52" t="s">
        <v>1</v>
      </c>
      <c r="E43" s="93">
        <v>188</v>
      </c>
      <c r="F43" s="97">
        <v>3.5000000000000003E-2</v>
      </c>
      <c r="G43" s="94">
        <f t="shared" si="3"/>
        <v>6.58</v>
      </c>
      <c r="H43" s="21">
        <f t="shared" si="4"/>
        <v>3.5000000000000003E-2</v>
      </c>
      <c r="I43" s="94">
        <f t="shared" si="5"/>
        <v>6.58</v>
      </c>
      <c r="J43" s="59"/>
      <c r="K43" s="95">
        <f t="shared" si="6"/>
        <v>0</v>
      </c>
      <c r="L43" s="96">
        <f t="shared" si="7"/>
        <v>0</v>
      </c>
    </row>
    <row r="44" spans="1:12" x14ac:dyDescent="0.2">
      <c r="A44" s="51">
        <v>18</v>
      </c>
      <c r="B44" s="92" t="s">
        <v>47</v>
      </c>
      <c r="C44" s="37" t="s">
        <v>61</v>
      </c>
      <c r="D44" s="52" t="s">
        <v>1</v>
      </c>
      <c r="E44" s="93">
        <v>8</v>
      </c>
      <c r="F44" s="37">
        <v>0.23</v>
      </c>
      <c r="G44" s="94">
        <f t="shared" si="3"/>
        <v>1.84</v>
      </c>
      <c r="H44" s="21">
        <f t="shared" si="4"/>
        <v>0.23</v>
      </c>
      <c r="I44" s="94">
        <f t="shared" si="5"/>
        <v>1.84</v>
      </c>
      <c r="J44" s="59"/>
      <c r="K44" s="95">
        <f t="shared" si="6"/>
        <v>0</v>
      </c>
      <c r="L44" s="96">
        <f t="shared" si="7"/>
        <v>0</v>
      </c>
    </row>
    <row r="45" spans="1:12" x14ac:dyDescent="0.2">
      <c r="A45" s="51">
        <v>19</v>
      </c>
      <c r="B45" s="92" t="s">
        <v>48</v>
      </c>
      <c r="C45" s="37" t="s">
        <v>62</v>
      </c>
      <c r="D45" s="52" t="s">
        <v>1</v>
      </c>
      <c r="E45" s="93">
        <v>18</v>
      </c>
      <c r="F45" s="37">
        <v>0.25</v>
      </c>
      <c r="G45" s="94">
        <f t="shared" si="3"/>
        <v>4.5</v>
      </c>
      <c r="H45" s="21">
        <f t="shared" si="4"/>
        <v>0.25</v>
      </c>
      <c r="I45" s="94">
        <f t="shared" si="5"/>
        <v>4.5</v>
      </c>
      <c r="J45" s="59"/>
      <c r="K45" s="95">
        <f t="shared" si="6"/>
        <v>0</v>
      </c>
      <c r="L45" s="96">
        <f t="shared" si="7"/>
        <v>0</v>
      </c>
    </row>
    <row r="46" spans="1:12" x14ac:dyDescent="0.2">
      <c r="A46" s="51">
        <v>20</v>
      </c>
      <c r="B46" s="92">
        <v>16004</v>
      </c>
      <c r="C46" s="37" t="s">
        <v>63</v>
      </c>
      <c r="D46" s="52" t="s">
        <v>1</v>
      </c>
      <c r="E46" s="93">
        <v>1</v>
      </c>
      <c r="F46" s="37">
        <v>19.5</v>
      </c>
      <c r="G46" s="94">
        <f t="shared" si="3"/>
        <v>19.5</v>
      </c>
      <c r="H46" s="21">
        <f t="shared" si="4"/>
        <v>19.5</v>
      </c>
      <c r="I46" s="94">
        <f t="shared" si="5"/>
        <v>19.5</v>
      </c>
      <c r="J46" s="59"/>
      <c r="K46" s="95">
        <f t="shared" si="6"/>
        <v>0</v>
      </c>
      <c r="L46" s="96">
        <f t="shared" si="7"/>
        <v>0</v>
      </c>
    </row>
    <row r="47" spans="1:12" x14ac:dyDescent="0.2">
      <c r="A47" s="20"/>
      <c r="B47" s="67"/>
      <c r="C47" s="7" t="s">
        <v>2</v>
      </c>
      <c r="D47" s="8"/>
      <c r="E47" s="78"/>
      <c r="F47" s="22"/>
      <c r="G47" s="49">
        <f>SUM(G27:G46)</f>
        <v>950.10199999999998</v>
      </c>
      <c r="H47" s="50"/>
      <c r="I47" s="49">
        <f>SUM(I27:I46)</f>
        <v>950.10199999999998</v>
      </c>
      <c r="J47" s="98"/>
      <c r="K47" s="98"/>
      <c r="L47" s="42">
        <f>SUM(L27:L46)</f>
        <v>0</v>
      </c>
    </row>
    <row r="48" spans="1:12" x14ac:dyDescent="0.2">
      <c r="A48" s="20"/>
      <c r="B48" s="67"/>
      <c r="C48" s="11" t="s">
        <v>75</v>
      </c>
      <c r="D48" s="12"/>
      <c r="E48" s="13"/>
      <c r="F48" s="23"/>
      <c r="G48" s="47">
        <f>G47*20%</f>
        <v>190.02</v>
      </c>
      <c r="H48" s="48"/>
      <c r="I48" s="47">
        <f>I47*20%</f>
        <v>190.02</v>
      </c>
      <c r="J48" s="98"/>
      <c r="K48" s="98"/>
      <c r="L48" s="42">
        <f>L47*20%</f>
        <v>0</v>
      </c>
    </row>
    <row r="49" spans="1:12" x14ac:dyDescent="0.2">
      <c r="A49" s="20"/>
      <c r="B49" s="67"/>
      <c r="C49" s="11" t="s">
        <v>3</v>
      </c>
      <c r="D49" s="12"/>
      <c r="E49" s="13"/>
      <c r="F49" s="23"/>
      <c r="G49" s="47">
        <f>G48+G47</f>
        <v>1140.1220000000001</v>
      </c>
      <c r="H49" s="48"/>
      <c r="I49" s="47">
        <f>I48+I47</f>
        <v>1140.1220000000001</v>
      </c>
      <c r="J49" s="98"/>
      <c r="K49" s="98"/>
      <c r="L49" s="42">
        <f>L48+L47</f>
        <v>0</v>
      </c>
    </row>
    <row r="50" spans="1:12" x14ac:dyDescent="0.2">
      <c r="A50" s="1"/>
      <c r="B50" s="68"/>
      <c r="C50" s="15"/>
      <c r="D50" s="15"/>
      <c r="E50" s="65"/>
      <c r="F50" s="15"/>
      <c r="G50" s="15"/>
      <c r="H50" s="20"/>
      <c r="I50" s="20"/>
      <c r="J50" s="32"/>
    </row>
    <row r="51" spans="1:12" x14ac:dyDescent="0.2">
      <c r="J51" s="32"/>
    </row>
  </sheetData>
  <mergeCells count="23">
    <mergeCell ref="K24:L24"/>
    <mergeCell ref="H11:I11"/>
    <mergeCell ref="A24:A26"/>
    <mergeCell ref="B24:B26"/>
    <mergeCell ref="C24:C26"/>
    <mergeCell ref="D24:D26"/>
    <mergeCell ref="E24:E26"/>
    <mergeCell ref="F24:G24"/>
    <mergeCell ref="H24:I24"/>
    <mergeCell ref="A11:A13"/>
    <mergeCell ref="B11:B13"/>
    <mergeCell ref="C11:C13"/>
    <mergeCell ref="D11:D13"/>
    <mergeCell ref="E11:E13"/>
    <mergeCell ref="F11:G11"/>
    <mergeCell ref="A9:I9"/>
    <mergeCell ref="A8:I8"/>
    <mergeCell ref="F2:G2"/>
    <mergeCell ref="H2:I2"/>
    <mergeCell ref="F3:G4"/>
    <mergeCell ref="H3:I4"/>
    <mergeCell ref="F5:G6"/>
    <mergeCell ref="H5:I6"/>
  </mergeCells>
  <hyperlinks>
    <hyperlink ref="A9" r:id="rId1"/>
  </hyperlinks>
  <pageMargins left="0.31496062992125984" right="0.31496062992125984" top="0.74803149606299213" bottom="0.74803149606299213" header="0.31496062992125984" footer="0.31496062992125984"/>
  <pageSetup paperSize="9"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Спинка 2,4</vt:lpstr>
      <vt:lpstr>Лист2</vt:lpstr>
    </vt:vector>
  </TitlesOfParts>
  <Company>Агротехсервис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Colored</dc:creator>
  <cp:lastModifiedBy>константин</cp:lastModifiedBy>
  <cp:lastPrinted>2017-01-11T10:46:13Z</cp:lastPrinted>
  <dcterms:created xsi:type="dcterms:W3CDTF">2006-01-10T07:59:56Z</dcterms:created>
  <dcterms:modified xsi:type="dcterms:W3CDTF">2019-01-31T07:06:11Z</dcterms:modified>
</cp:coreProperties>
</file>