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О Менеджеры\Калькуляции и прайсы 2019\"/>
    </mc:Choice>
  </mc:AlternateContent>
  <bookViews>
    <workbookView xWindow="0" yWindow="0" windowWidth="20490" windowHeight="7740"/>
  </bookViews>
  <sheets>
    <sheet name="Лист1" sheetId="4" r:id="rId1"/>
  </sheets>
  <calcPr calcId="152511" fullPrecision="0"/>
</workbook>
</file>

<file path=xl/calcChain.xml><?xml version="1.0" encoding="utf-8"?>
<calcChain xmlns="http://schemas.openxmlformats.org/spreadsheetml/2006/main">
  <c r="G41" i="4" l="1"/>
  <c r="G42" i="4"/>
  <c r="G40" i="4"/>
  <c r="H19" i="4" l="1"/>
  <c r="I19" i="4" s="1"/>
  <c r="G19" i="4"/>
  <c r="G39" i="4" l="1"/>
  <c r="G18" i="4"/>
  <c r="G17" i="4"/>
  <c r="G16" i="4"/>
  <c r="G15" i="4"/>
  <c r="H27" i="4"/>
  <c r="H14" i="4"/>
  <c r="H18" i="4" s="1"/>
  <c r="I18" i="4" s="1"/>
  <c r="G30" i="4"/>
  <c r="E37" i="4"/>
  <c r="E38" i="4" s="1"/>
  <c r="G36" i="4"/>
  <c r="G35" i="4"/>
  <c r="G34" i="4"/>
  <c r="G33" i="4"/>
  <c r="G32" i="4"/>
  <c r="G31" i="4"/>
  <c r="G29" i="4"/>
  <c r="G28" i="4"/>
  <c r="H31" i="4" l="1"/>
  <c r="I31" i="4" s="1"/>
  <c r="K31" i="4" s="1"/>
  <c r="H41" i="4"/>
  <c r="I41" i="4" s="1"/>
  <c r="K41" i="4" s="1"/>
  <c r="H42" i="4"/>
  <c r="I42" i="4" s="1"/>
  <c r="K42" i="4" s="1"/>
  <c r="H40" i="4"/>
  <c r="I40" i="4" s="1"/>
  <c r="K40" i="4" s="1"/>
  <c r="G20" i="4"/>
  <c r="G21" i="4" s="1"/>
  <c r="G22" i="4" s="1"/>
  <c r="H28" i="4"/>
  <c r="I28" i="4" s="1"/>
  <c r="K28" i="4" s="1"/>
  <c r="H35" i="4"/>
  <c r="I35" i="4" s="1"/>
  <c r="K35" i="4" s="1"/>
  <c r="H17" i="4"/>
  <c r="I17" i="4" s="1"/>
  <c r="H29" i="4"/>
  <c r="I29" i="4" s="1"/>
  <c r="K29" i="4" s="1"/>
  <c r="H15" i="4"/>
  <c r="I15" i="4" s="1"/>
  <c r="G37" i="4"/>
  <c r="H33" i="4"/>
  <c r="I33" i="4" s="1"/>
  <c r="K33" i="4" s="1"/>
  <c r="H37" i="4"/>
  <c r="I37" i="4" s="1"/>
  <c r="K37" i="4" s="1"/>
  <c r="H30" i="4"/>
  <c r="I30" i="4" s="1"/>
  <c r="K30" i="4" s="1"/>
  <c r="H39" i="4"/>
  <c r="I39" i="4" s="1"/>
  <c r="K39" i="4" s="1"/>
  <c r="H38" i="4"/>
  <c r="I38" i="4" s="1"/>
  <c r="K38" i="4" s="1"/>
  <c r="H36" i="4"/>
  <c r="I36" i="4" s="1"/>
  <c r="K36" i="4" s="1"/>
  <c r="H32" i="4"/>
  <c r="I32" i="4" s="1"/>
  <c r="K32" i="4" s="1"/>
  <c r="H34" i="4"/>
  <c r="I34" i="4" s="1"/>
  <c r="K34" i="4" s="1"/>
  <c r="H16" i="4"/>
  <c r="I16" i="4" s="1"/>
  <c r="G38" i="4"/>
  <c r="G43" i="4" l="1"/>
  <c r="G44" i="4" s="1"/>
  <c r="G45" i="4" s="1"/>
  <c r="I20" i="4"/>
  <c r="K43" i="4"/>
  <c r="I43" i="4"/>
  <c r="I21" i="4" l="1"/>
  <c r="I22" i="4" s="1"/>
  <c r="K44" i="4"/>
  <c r="K45" i="4" s="1"/>
  <c r="I44" i="4"/>
  <c r="I45" i="4" s="1"/>
  <c r="H2" i="4" l="1"/>
</calcChain>
</file>

<file path=xl/sharedStrings.xml><?xml version="1.0" encoding="utf-8"?>
<sst xmlns="http://schemas.openxmlformats.org/spreadsheetml/2006/main" count="143" uniqueCount="98">
  <si>
    <t>Наименование товара</t>
  </si>
  <si>
    <t>шт.</t>
  </si>
  <si>
    <t>Итого:</t>
  </si>
  <si>
    <t>ВСЕГО:</t>
  </si>
  <si>
    <t>Цена</t>
  </si>
  <si>
    <t>Сумма</t>
  </si>
  <si>
    <t>Руб.</t>
  </si>
  <si>
    <t xml:space="preserve">№ п/п </t>
  </si>
  <si>
    <t>Ед. Изм.</t>
  </si>
  <si>
    <t>Кол-во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</si>
  <si>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</si>
  <si>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</si>
  <si>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</si>
  <si>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</si>
  <si>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</si>
  <si>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</si>
  <si>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</si>
  <si>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</si>
  <si>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</si>
  <si>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</si>
  <si>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</si>
  <si>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</si>
  <si>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</si>
  <si>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Артикул</t>
  </si>
  <si>
    <t>13533</t>
  </si>
  <si>
    <t>10926</t>
  </si>
  <si>
    <t>10072</t>
  </si>
  <si>
    <t>10067</t>
  </si>
  <si>
    <t>10931</t>
  </si>
  <si>
    <t>13961</t>
  </si>
  <si>
    <t>10701.01</t>
  </si>
  <si>
    <t>Палец двойной 12мм., закрытый, черный</t>
  </si>
  <si>
    <t>Сегмент Про-Кат с грубой насечкой</t>
  </si>
  <si>
    <t>Болт М6*28 для планок головки ножа  жатки</t>
  </si>
  <si>
    <t>Болт М6*18 для соединительной пластины ножа жатки</t>
  </si>
  <si>
    <t>Болт зубчатый М6*16 для крепления сегментов</t>
  </si>
  <si>
    <t>Гайка с фланцем крепления сегментов</t>
  </si>
  <si>
    <t>Направляющий палец двойной 12 мм., усиленный</t>
  </si>
  <si>
    <t>13935</t>
  </si>
  <si>
    <t>Палец тройной 12 мм., закрытый, черный</t>
  </si>
  <si>
    <t>Укажите размер скидки</t>
  </si>
  <si>
    <t>Розница</t>
  </si>
  <si>
    <t>Опт</t>
  </si>
  <si>
    <t>РСМ 081.27</t>
  </si>
  <si>
    <t>Консоль  жатки РСМ-081.27 в сборе</t>
  </si>
  <si>
    <t>Укажите курс ЕВРО</t>
  </si>
  <si>
    <t>руб</t>
  </si>
  <si>
    <t>Полоса 1*30*255</t>
  </si>
  <si>
    <t>евро</t>
  </si>
  <si>
    <t>Зачисточный сегмент ножа</t>
  </si>
  <si>
    <t>Спинка ножа на 31 сегмент (2400мм)</t>
  </si>
  <si>
    <t>Соединитель ножа 21*6</t>
  </si>
  <si>
    <t>1. Детали Российского производства.        Цены в рублях РФ.</t>
  </si>
  <si>
    <t>2. Детали производства Германии.      Цены в Евро.</t>
  </si>
  <si>
    <t>Полоса 6мм</t>
  </si>
  <si>
    <t>16500.01</t>
  </si>
  <si>
    <t>16503.01</t>
  </si>
  <si>
    <t>12782</t>
  </si>
  <si>
    <t>10961.03</t>
  </si>
  <si>
    <t xml:space="preserve">Для  просмотра  инструкции по переоборудованию нажмите на ссылку: </t>
  </si>
  <si>
    <t>http://www.ooo-schumacher.ru/instructions/index.php?num=7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</si>
  <si>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</si>
  <si>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</si>
  <si>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</si>
  <si>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</si>
  <si>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</si>
  <si>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</si>
  <si>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</si>
  <si>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</si>
  <si>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</si>
  <si>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</si>
  <si>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</si>
  <si>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</si>
  <si>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</si>
  <si>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</si>
  <si>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</si>
  <si>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</si>
  <si>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14</t>
  </si>
  <si>
    <t>Привод косы Pro-Drive 85MVv GKF</t>
  </si>
  <si>
    <t>15957</t>
  </si>
  <si>
    <t>Головка ножа РСМ-081.27, под ст.кольцо</t>
  </si>
  <si>
    <t xml:space="preserve">03266.01 </t>
  </si>
  <si>
    <t>Система скидок:</t>
  </si>
  <si>
    <r>
      <t xml:space="preserve">  Ширина захвата  </t>
    </r>
    <r>
      <rPr>
        <b/>
        <sz val="10"/>
        <rFont val="Arial Cyr"/>
        <charset val="204"/>
      </rPr>
      <t>9м</t>
    </r>
  </si>
  <si>
    <r>
      <t xml:space="preserve">  Толщина бруса  </t>
    </r>
    <r>
      <rPr>
        <b/>
        <sz val="10"/>
        <rFont val="Arial Cyr"/>
        <charset val="204"/>
      </rPr>
      <t>5мм</t>
    </r>
  </si>
  <si>
    <r>
      <t xml:space="preserve">  Привод ножа </t>
    </r>
    <r>
      <rPr>
        <b/>
        <sz val="10"/>
        <rFont val="Arial Cyr"/>
        <charset val="204"/>
      </rPr>
      <t>МКШ</t>
    </r>
  </si>
  <si>
    <t>12997</t>
  </si>
  <si>
    <t>Болт М10*40</t>
  </si>
  <si>
    <t>Гайка М10</t>
  </si>
  <si>
    <t>15</t>
  </si>
  <si>
    <t>НДС 20%</t>
  </si>
  <si>
    <t>A012S</t>
  </si>
  <si>
    <r>
      <t xml:space="preserve">Шкив привода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210 </t>
    </r>
  </si>
  <si>
    <t>A0124</t>
  </si>
  <si>
    <t>A014S</t>
  </si>
  <si>
    <t>Противозадирная пластичная смазка "Multipurpose EP 2 Grease" NLGI 2 (400г) (Group Schumacher)</t>
  </si>
  <si>
    <t>Цены действительны до 31.12.2019г.</t>
  </si>
  <si>
    <r>
      <t>Стоимость переоборудования</t>
    </r>
    <r>
      <rPr>
        <b/>
        <sz val="10"/>
        <rFont val="Arial Cyr"/>
        <charset val="204"/>
      </rPr>
      <t xml:space="preserve"> 9000р.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</si>
</sst>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0"/>
    <numFmt numFmtId="165" formatCode="0.0000"/>
    <numFmt numFmtId="166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</font>
    <font>
      <sz val="10"/>
      <name val="Symbol"/>
      <family val="1"/>
      <charset val="2"/>
    </font>
    <font>
      <b/>
      <i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sz val="9"/>
      <name val="Arial"/>
      <family val="2"/>
      <charset val="204"/>
    </font>
    <font>
      <b/>
      <sz val="14"/>
      <color rgb="FFFF0000"/>
      <name val="Arial Cyr"/>
      <charset val="204"/>
    </font>
    <font>
      <b/>
      <sz val="10"/>
      <color rgb="FFFF0000"/>
      <name val="Arial Cyr"/>
      <charset val="204"/>
    </font>
    <font>
      <sz val="9"/>
      <color theme="1"/>
      <name val="Arial"/>
      <family val="2"/>
      <charset val="204"/>
    </font>
    <font>
      <sz val="9"/>
      <color theme="1"/>
      <name val="Arial Cyr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b/>
      <i/>
      <sz val="9"/>
      <color rgb="FFFF0000"/>
      <name val="Arial Cyr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/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44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Alignment="1">
      <alignment vertical="center"/>
    </xf>
    <xf numFmtId="44" fontId="0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15" fillId="0" borderId="8" xfId="0" applyFont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/>
    <xf numFmtId="0" fontId="22" fillId="0" borderId="0" xfId="3" applyFont="1" applyAlignment="1" applyProtection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4" fontId="18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166" fontId="16" fillId="0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25" fillId="4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49" fontId="0" fillId="0" borderId="1" xfId="0" applyNumberFormat="1" applyFont="1" applyBorder="1" applyAlignment="1"/>
    <xf numFmtId="0" fontId="26" fillId="0" borderId="1" xfId="0" applyFont="1" applyFill="1" applyBorder="1" applyAlignment="1">
      <alignment vertical="top"/>
    </xf>
    <xf numFmtId="49" fontId="26" fillId="0" borderId="1" xfId="0" applyNumberFormat="1" applyFont="1" applyBorder="1" applyAlignment="1">
      <alignment vertical="top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4" fontId="17" fillId="3" borderId="0" xfId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165" fontId="17" fillId="0" borderId="0" xfId="2" applyNumberFormat="1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4">
    <cellStyle name="Гиперссылка" xfId="3" builtinId="8"/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9524</xdr:colOff>
      <xdr:row>1</xdr:row>
      <xdr:rowOff>10799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34199" cy="772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oo-schumacher.ru/instructions/index.php?num=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6"/>
  <sheetViews>
    <sheetView tabSelected="1" workbookViewId="0">
      <selection activeCell="H5" sqref="H5:I6"/>
    </sheetView>
  </sheetViews>
  <sheetFormatPr defaultColWidth="9.140625" defaultRowHeight="12.75" x14ac:dyDescent="0.2"/>
  <cols>
    <col min="1" max="1" width="4" style="2" customWidth="1"/>
    <col min="2" max="2" width="12.7109375" style="2" customWidth="1"/>
    <col min="3" max="3" width="38.140625" style="2" customWidth="1"/>
    <col min="4" max="4" width="5.28515625" style="2" customWidth="1"/>
    <col min="5" max="5" width="4.85546875" style="2" customWidth="1"/>
    <col min="6" max="6" width="8.85546875" style="2" customWidth="1"/>
    <col min="7" max="7" width="9.140625" style="2"/>
    <col min="8" max="8" width="11.7109375" style="2" customWidth="1"/>
    <col min="9" max="9" width="9.140625" style="2" customWidth="1"/>
    <col min="10" max="10" width="3.5703125" style="30" customWidth="1"/>
    <col min="11" max="11" width="14.28515625" style="2" customWidth="1"/>
    <col min="12" max="12" width="10.85546875" style="2" customWidth="1"/>
    <col min="13" max="13" width="10.5703125" style="2" customWidth="1"/>
    <col min="14" max="14" width="7.140625" style="2" customWidth="1"/>
    <col min="15" max="16384" width="9.140625" style="2"/>
  </cols>
  <sheetData>
    <row r="1" spans="1:16" ht="60" customHeight="1" x14ac:dyDescent="0.2">
      <c r="A1" s="24"/>
      <c r="B1" s="25"/>
      <c r="C1" s="26"/>
      <c r="D1" s="20"/>
      <c r="E1" s="20"/>
      <c r="F1" s="20"/>
      <c r="G1" s="20"/>
      <c r="H1" s="27"/>
      <c r="I1" s="27"/>
      <c r="J1" s="41"/>
    </row>
    <row r="2" spans="1:16" ht="20.25" customHeight="1" x14ac:dyDescent="0.2">
      <c r="C2" s="103" t="s">
        <v>43</v>
      </c>
      <c r="D2" s="51"/>
      <c r="E2" s="51"/>
      <c r="F2" s="120" t="s">
        <v>2</v>
      </c>
      <c r="G2" s="120"/>
      <c r="H2" s="119">
        <f>I22+K45</f>
        <v>16936.82</v>
      </c>
      <c r="I2" s="119"/>
      <c r="J2" s="28"/>
      <c r="K2" s="88" t="s">
        <v>82</v>
      </c>
    </row>
    <row r="3" spans="1:16" ht="14.1" customHeight="1" x14ac:dyDescent="0.25">
      <c r="C3" s="2" t="s">
        <v>83</v>
      </c>
      <c r="D3" s="1"/>
      <c r="F3" s="115" t="s">
        <v>40</v>
      </c>
      <c r="G3" s="115"/>
      <c r="H3" s="116">
        <v>0</v>
      </c>
      <c r="I3" s="117"/>
      <c r="K3" s="31"/>
    </row>
    <row r="4" spans="1:16" ht="14.1" customHeight="1" x14ac:dyDescent="0.25">
      <c r="C4" s="2" t="s">
        <v>84</v>
      </c>
      <c r="D4" s="1"/>
      <c r="F4" s="115"/>
      <c r="G4" s="115"/>
      <c r="H4" s="117"/>
      <c r="I4" s="117"/>
      <c r="K4" s="80" t="s">
        <v>61</v>
      </c>
      <c r="L4" s="1"/>
      <c r="M4" s="1"/>
      <c r="N4" s="88" t="s">
        <v>62</v>
      </c>
      <c r="O4" s="1"/>
      <c r="P4" s="1"/>
    </row>
    <row r="5" spans="1:16" ht="14.1" customHeight="1" x14ac:dyDescent="0.25">
      <c r="C5" s="104" t="s">
        <v>85</v>
      </c>
      <c r="D5" s="1"/>
      <c r="F5" s="115" t="s">
        <v>45</v>
      </c>
      <c r="G5" s="115"/>
      <c r="H5" s="121">
        <v>0</v>
      </c>
      <c r="I5" s="121"/>
      <c r="K5" s="80" t="s">
        <v>63</v>
      </c>
      <c r="L5" s="1"/>
      <c r="M5" s="1"/>
      <c r="N5" s="1" t="s">
        <v>64</v>
      </c>
      <c r="O5" s="1"/>
      <c r="P5" s="1"/>
    </row>
    <row r="6" spans="1:16" ht="13.5" customHeight="1" x14ac:dyDescent="0.25">
      <c r="A6" s="55"/>
      <c r="B6" s="55"/>
      <c r="C6" s="56" t="s">
        <v>97</v>
      </c>
      <c r="D6" s="58"/>
      <c r="E6" s="58"/>
      <c r="F6" s="115"/>
      <c r="G6" s="115"/>
      <c r="H6" s="121"/>
      <c r="I6" s="121"/>
      <c r="K6" s="80" t="s">
        <v>65</v>
      </c>
      <c r="L6" s="1"/>
      <c r="M6" s="1"/>
      <c r="N6" s="1" t="s">
        <v>66</v>
      </c>
      <c r="O6" s="1"/>
      <c r="P6" s="1"/>
    </row>
    <row r="7" spans="1:16" ht="13.5" customHeight="1" x14ac:dyDescent="0.25">
      <c r="D7" s="54"/>
      <c r="E7" s="54"/>
      <c r="K7" s="80" t="s">
        <v>67</v>
      </c>
      <c r="L7" s="1"/>
      <c r="M7" s="1"/>
      <c r="N7" s="1" t="s">
        <v>68</v>
      </c>
      <c r="O7" s="1"/>
      <c r="P7" s="1"/>
    </row>
    <row r="8" spans="1:16" s="86" customFormat="1" ht="13.5" customHeight="1" x14ac:dyDescent="0.25">
      <c r="A8" s="57" t="s">
        <v>96</v>
      </c>
      <c r="B8" s="78"/>
      <c r="C8" s="16"/>
      <c r="D8" s="85"/>
      <c r="E8" s="85"/>
      <c r="J8" s="87"/>
      <c r="K8" s="80" t="s">
        <v>69</v>
      </c>
      <c r="L8" s="1"/>
      <c r="M8" s="1"/>
      <c r="N8" s="1" t="s">
        <v>70</v>
      </c>
      <c r="O8" s="1"/>
      <c r="P8" s="1"/>
    </row>
    <row r="9" spans="1:16" ht="13.5" customHeight="1" x14ac:dyDescent="0.25">
      <c r="A9" s="82" t="s">
        <v>59</v>
      </c>
      <c r="B9" s="83"/>
      <c r="C9" s="84"/>
      <c r="D9" s="54"/>
      <c r="E9" s="54"/>
      <c r="K9" s="80" t="s">
        <v>71</v>
      </c>
      <c r="L9" s="1"/>
      <c r="M9" s="1"/>
      <c r="N9" s="1" t="s">
        <v>72</v>
      </c>
      <c r="O9" s="1"/>
      <c r="P9" s="1"/>
    </row>
    <row r="10" spans="1:16" s="1" customFormat="1" ht="15" customHeight="1" x14ac:dyDescent="0.25">
      <c r="A10" s="81" t="s">
        <v>60</v>
      </c>
      <c r="B10" s="57"/>
      <c r="C10" s="16"/>
      <c r="D10" s="54"/>
      <c r="E10" s="54"/>
      <c r="J10" s="79"/>
      <c r="K10" s="80" t="s">
        <v>73</v>
      </c>
      <c r="N10" s="1" t="s">
        <v>74</v>
      </c>
    </row>
    <row r="11" spans="1:16" ht="15.75" customHeight="1" x14ac:dyDescent="0.2">
      <c r="A11" s="59" t="s">
        <v>52</v>
      </c>
      <c r="E11" s="60"/>
      <c r="F11" s="60"/>
      <c r="G11" s="60"/>
      <c r="H11" s="60"/>
      <c r="I11" s="60"/>
      <c r="J11" s="42"/>
      <c r="K11" s="88" t="s">
        <v>75</v>
      </c>
      <c r="L11" s="1"/>
      <c r="M11" s="1"/>
      <c r="N11" s="1" t="s">
        <v>76</v>
      </c>
      <c r="O11" s="1"/>
      <c r="P11" s="1"/>
    </row>
    <row r="12" spans="1:16" ht="13.5" customHeight="1" x14ac:dyDescent="0.2">
      <c r="A12" s="114" t="s">
        <v>7</v>
      </c>
      <c r="B12" s="118" t="s">
        <v>23</v>
      </c>
      <c r="C12" s="118" t="s">
        <v>0</v>
      </c>
      <c r="D12" s="118" t="s">
        <v>8</v>
      </c>
      <c r="E12" s="118" t="s">
        <v>9</v>
      </c>
      <c r="F12" s="122" t="s">
        <v>41</v>
      </c>
      <c r="G12" s="123"/>
      <c r="H12" s="122" t="s">
        <v>42</v>
      </c>
      <c r="I12" s="123"/>
      <c r="J12" s="43"/>
    </row>
    <row r="13" spans="1:16" x14ac:dyDescent="0.2">
      <c r="A13" s="114"/>
      <c r="B13" s="118"/>
      <c r="C13" s="118"/>
      <c r="D13" s="118"/>
      <c r="E13" s="118"/>
      <c r="F13" s="70" t="s">
        <v>4</v>
      </c>
      <c r="G13" s="71" t="s">
        <v>5</v>
      </c>
      <c r="H13" s="70" t="s">
        <v>4</v>
      </c>
      <c r="I13" s="71" t="s">
        <v>5</v>
      </c>
      <c r="J13" s="44"/>
    </row>
    <row r="14" spans="1:16" x14ac:dyDescent="0.2">
      <c r="A14" s="114"/>
      <c r="B14" s="118"/>
      <c r="C14" s="118"/>
      <c r="D14" s="118"/>
      <c r="E14" s="118"/>
      <c r="F14" s="72"/>
      <c r="G14" s="73" t="s">
        <v>6</v>
      </c>
      <c r="H14" s="74">
        <f>H3</f>
        <v>0</v>
      </c>
      <c r="I14" s="73" t="s">
        <v>6</v>
      </c>
      <c r="J14" s="45"/>
    </row>
    <row r="15" spans="1:16" s="29" customFormat="1" ht="14.1" customHeight="1" x14ac:dyDescent="0.2">
      <c r="A15" s="46" t="s">
        <v>10</v>
      </c>
      <c r="B15" s="108" t="s">
        <v>91</v>
      </c>
      <c r="C15" s="109" t="s">
        <v>44</v>
      </c>
      <c r="D15" s="50" t="s">
        <v>1</v>
      </c>
      <c r="E15" s="50">
        <v>1</v>
      </c>
      <c r="F15" s="49">
        <v>6970</v>
      </c>
      <c r="G15" s="63">
        <f t="shared" ref="G15:G19" si="0">F15*E15</f>
        <v>6970</v>
      </c>
      <c r="H15" s="3">
        <f t="shared" ref="H15:H18" si="1">F15-F15*H$14</f>
        <v>6970</v>
      </c>
      <c r="I15" s="64">
        <f t="shared" ref="I15:I19" si="2">H15*E15</f>
        <v>6970</v>
      </c>
      <c r="J15" s="32"/>
      <c r="L15" s="2"/>
      <c r="M15" s="2"/>
    </row>
    <row r="16" spans="1:16" s="47" customFormat="1" ht="14.1" customHeight="1" x14ac:dyDescent="0.2">
      <c r="A16" s="46" t="s">
        <v>11</v>
      </c>
      <c r="B16" s="110" t="s">
        <v>57</v>
      </c>
      <c r="C16" s="109" t="s">
        <v>92</v>
      </c>
      <c r="D16" s="48" t="s">
        <v>1</v>
      </c>
      <c r="E16" s="48">
        <v>1</v>
      </c>
      <c r="F16" s="49">
        <v>2950</v>
      </c>
      <c r="G16" s="63">
        <f t="shared" si="0"/>
        <v>2950</v>
      </c>
      <c r="H16" s="3">
        <f t="shared" si="1"/>
        <v>2950</v>
      </c>
      <c r="I16" s="64">
        <f t="shared" si="2"/>
        <v>2950</v>
      </c>
    </row>
    <row r="17" spans="1:13" s="47" customFormat="1" ht="14.1" customHeight="1" x14ac:dyDescent="0.2">
      <c r="A17" s="46" t="s">
        <v>12</v>
      </c>
      <c r="B17" s="111" t="s">
        <v>93</v>
      </c>
      <c r="C17" s="75" t="s">
        <v>54</v>
      </c>
      <c r="D17" s="50" t="s">
        <v>1</v>
      </c>
      <c r="E17" s="50">
        <v>29</v>
      </c>
      <c r="F17" s="49">
        <v>88.66</v>
      </c>
      <c r="G17" s="63">
        <f t="shared" si="0"/>
        <v>2571.14</v>
      </c>
      <c r="H17" s="3">
        <f t="shared" si="1"/>
        <v>88.66</v>
      </c>
      <c r="I17" s="64">
        <f t="shared" si="2"/>
        <v>2571.14</v>
      </c>
    </row>
    <row r="18" spans="1:13" s="47" customFormat="1" ht="14.1" customHeight="1" x14ac:dyDescent="0.2">
      <c r="A18" s="46" t="s">
        <v>13</v>
      </c>
      <c r="B18" s="112" t="s">
        <v>94</v>
      </c>
      <c r="C18" s="53" t="s">
        <v>47</v>
      </c>
      <c r="D18" s="50" t="s">
        <v>1</v>
      </c>
      <c r="E18" s="50">
        <v>29</v>
      </c>
      <c r="F18" s="49">
        <v>49.24</v>
      </c>
      <c r="G18" s="63">
        <f t="shared" si="0"/>
        <v>1427.96</v>
      </c>
      <c r="H18" s="3">
        <f t="shared" si="1"/>
        <v>49.24</v>
      </c>
      <c r="I18" s="64">
        <f t="shared" si="2"/>
        <v>1427.96</v>
      </c>
    </row>
    <row r="19" spans="1:13" s="97" customFormat="1" ht="26.25" customHeight="1" x14ac:dyDescent="0.2">
      <c r="A19" s="93" t="s">
        <v>14</v>
      </c>
      <c r="B19" s="110"/>
      <c r="C19" s="113" t="s">
        <v>95</v>
      </c>
      <c r="D19" s="94" t="s">
        <v>1</v>
      </c>
      <c r="E19" s="94">
        <v>1</v>
      </c>
      <c r="F19" s="95">
        <v>194.92</v>
      </c>
      <c r="G19" s="96">
        <f t="shared" si="0"/>
        <v>194.92</v>
      </c>
      <c r="H19" s="3">
        <f>F19</f>
        <v>194.92</v>
      </c>
      <c r="I19" s="64">
        <f t="shared" si="2"/>
        <v>194.92</v>
      </c>
    </row>
    <row r="20" spans="1:13" s="29" customFormat="1" ht="14.1" customHeight="1" x14ac:dyDescent="0.2">
      <c r="A20" s="35"/>
      <c r="B20" s="35"/>
      <c r="C20" s="5" t="s">
        <v>2</v>
      </c>
      <c r="D20" s="6"/>
      <c r="E20" s="7"/>
      <c r="F20" s="8"/>
      <c r="G20" s="65">
        <f>SUM(G15:G19)</f>
        <v>14114.02</v>
      </c>
      <c r="H20" s="61"/>
      <c r="I20" s="65">
        <f>SUM(I15:I19)</f>
        <v>14114.02</v>
      </c>
      <c r="J20" s="32"/>
    </row>
    <row r="21" spans="1:13" s="29" customFormat="1" ht="14.1" customHeight="1" x14ac:dyDescent="0.2">
      <c r="A21" s="35"/>
      <c r="B21" s="35"/>
      <c r="C21" s="9" t="s">
        <v>90</v>
      </c>
      <c r="D21" s="10"/>
      <c r="E21" s="11"/>
      <c r="F21" s="12"/>
      <c r="G21" s="65">
        <f>G20*20%</f>
        <v>2822.8</v>
      </c>
      <c r="H21" s="61"/>
      <c r="I21" s="65">
        <f>I20*20%</f>
        <v>2822.8</v>
      </c>
      <c r="J21" s="15"/>
    </row>
    <row r="22" spans="1:13" s="29" customFormat="1" ht="14.1" customHeight="1" x14ac:dyDescent="0.2">
      <c r="A22" s="35"/>
      <c r="B22" s="35"/>
      <c r="C22" s="9" t="s">
        <v>3</v>
      </c>
      <c r="D22" s="10"/>
      <c r="E22" s="10"/>
      <c r="F22" s="12"/>
      <c r="G22" s="65">
        <f>G21+G20</f>
        <v>16936.82</v>
      </c>
      <c r="H22" s="61"/>
      <c r="I22" s="65">
        <f>I21+I20</f>
        <v>16936.82</v>
      </c>
      <c r="J22" s="15"/>
    </row>
    <row r="23" spans="1:13" s="29" customFormat="1" ht="14.1" customHeight="1" x14ac:dyDescent="0.2">
      <c r="A23" s="35"/>
      <c r="B23" s="35"/>
      <c r="C23" s="13"/>
      <c r="D23" s="13"/>
      <c r="E23" s="13"/>
      <c r="F23" s="14"/>
      <c r="G23" s="15"/>
      <c r="H23" s="15"/>
      <c r="I23" s="15"/>
      <c r="J23" s="15"/>
    </row>
    <row r="24" spans="1:13" s="29" customFormat="1" ht="14.1" customHeight="1" x14ac:dyDescent="0.2">
      <c r="A24" s="76" t="s">
        <v>53</v>
      </c>
      <c r="B24" s="35"/>
      <c r="C24" s="36"/>
      <c r="D24" s="2"/>
      <c r="E24" s="60"/>
      <c r="F24" s="60"/>
      <c r="G24" s="60"/>
      <c r="H24" s="60"/>
      <c r="I24" s="60"/>
      <c r="J24" s="15"/>
    </row>
    <row r="25" spans="1:13" ht="12.75" customHeight="1" x14ac:dyDescent="0.2">
      <c r="A25" s="114" t="s">
        <v>7</v>
      </c>
      <c r="B25" s="118" t="s">
        <v>23</v>
      </c>
      <c r="C25" s="118" t="s">
        <v>0</v>
      </c>
      <c r="D25" s="118" t="s">
        <v>8</v>
      </c>
      <c r="E25" s="118" t="s">
        <v>9</v>
      </c>
      <c r="F25" s="114" t="s">
        <v>41</v>
      </c>
      <c r="G25" s="114"/>
      <c r="H25" s="114" t="s">
        <v>42</v>
      </c>
      <c r="I25" s="114"/>
      <c r="J25" s="42"/>
      <c r="K25" s="52" t="s">
        <v>42</v>
      </c>
      <c r="L25" s="29"/>
      <c r="M25" s="29"/>
    </row>
    <row r="26" spans="1:13" ht="13.5" customHeight="1" x14ac:dyDescent="0.2">
      <c r="A26" s="114"/>
      <c r="B26" s="118"/>
      <c r="C26" s="118"/>
      <c r="D26" s="118"/>
      <c r="E26" s="118"/>
      <c r="F26" s="70" t="s">
        <v>4</v>
      </c>
      <c r="G26" s="71" t="s">
        <v>5</v>
      </c>
      <c r="H26" s="70" t="s">
        <v>4</v>
      </c>
      <c r="I26" s="71" t="s">
        <v>5</v>
      </c>
      <c r="J26" s="43"/>
      <c r="K26" s="71" t="s">
        <v>5</v>
      </c>
      <c r="L26" s="29"/>
      <c r="M26" s="29"/>
    </row>
    <row r="27" spans="1:13" ht="12.75" customHeight="1" x14ac:dyDescent="0.2">
      <c r="A27" s="114"/>
      <c r="B27" s="118"/>
      <c r="C27" s="118"/>
      <c r="D27" s="118"/>
      <c r="E27" s="118"/>
      <c r="F27" s="72"/>
      <c r="G27" s="73" t="s">
        <v>48</v>
      </c>
      <c r="H27" s="74">
        <f>H3</f>
        <v>0</v>
      </c>
      <c r="I27" s="73" t="s">
        <v>48</v>
      </c>
      <c r="J27" s="44"/>
      <c r="K27" s="73" t="s">
        <v>46</v>
      </c>
      <c r="L27" s="29"/>
      <c r="M27" s="29"/>
    </row>
    <row r="28" spans="1:13" x14ac:dyDescent="0.2">
      <c r="A28" s="21" t="s">
        <v>10</v>
      </c>
      <c r="B28" s="98" t="s">
        <v>55</v>
      </c>
      <c r="C28" s="33" t="s">
        <v>31</v>
      </c>
      <c r="D28" s="23" t="s">
        <v>1</v>
      </c>
      <c r="E28" s="23">
        <v>56</v>
      </c>
      <c r="F28" s="90">
        <v>8.5</v>
      </c>
      <c r="G28" s="66">
        <f t="shared" ref="G28:G39" si="3">F28*E28</f>
        <v>476</v>
      </c>
      <c r="H28" s="17">
        <f t="shared" ref="H28:H39" si="4">F28-F28*H$27</f>
        <v>8.5</v>
      </c>
      <c r="I28" s="66">
        <f t="shared" ref="I28:I39" si="5">H28*E28</f>
        <v>476</v>
      </c>
      <c r="J28" s="45"/>
      <c r="K28" s="69">
        <f t="shared" ref="K28:K42" si="6">I28*H$5</f>
        <v>0</v>
      </c>
      <c r="L28" s="29"/>
      <c r="M28" s="29"/>
    </row>
    <row r="29" spans="1:13" ht="28.5" customHeight="1" x14ac:dyDescent="0.2">
      <c r="A29" s="21" t="s">
        <v>11</v>
      </c>
      <c r="B29" s="99" t="s">
        <v>30</v>
      </c>
      <c r="C29" s="22" t="s">
        <v>37</v>
      </c>
      <c r="D29" s="23" t="s">
        <v>1</v>
      </c>
      <c r="E29" s="23">
        <v>1</v>
      </c>
      <c r="F29" s="90">
        <v>16.878</v>
      </c>
      <c r="G29" s="66">
        <f t="shared" si="3"/>
        <v>16.878</v>
      </c>
      <c r="H29" s="17">
        <f t="shared" si="4"/>
        <v>16.878</v>
      </c>
      <c r="I29" s="66">
        <f t="shared" si="5"/>
        <v>16.878</v>
      </c>
      <c r="J29" s="37"/>
      <c r="K29" s="69">
        <f t="shared" si="6"/>
        <v>0</v>
      </c>
      <c r="L29" s="29"/>
      <c r="M29" s="29"/>
    </row>
    <row r="30" spans="1:13" ht="14.1" customHeight="1" x14ac:dyDescent="0.2">
      <c r="A30" s="21" t="s">
        <v>12</v>
      </c>
      <c r="B30" s="100" t="s">
        <v>56</v>
      </c>
      <c r="C30" s="22" t="s">
        <v>39</v>
      </c>
      <c r="D30" s="23" t="s">
        <v>1</v>
      </c>
      <c r="E30" s="23">
        <v>1</v>
      </c>
      <c r="F30" s="90">
        <v>21.5</v>
      </c>
      <c r="G30" s="67">
        <f>F30*E30</f>
        <v>21.5</v>
      </c>
      <c r="H30" s="17">
        <f t="shared" si="4"/>
        <v>21.5</v>
      </c>
      <c r="I30" s="66">
        <f>H30*E30</f>
        <v>21.5</v>
      </c>
      <c r="J30" s="37"/>
      <c r="K30" s="69">
        <f t="shared" si="6"/>
        <v>0</v>
      </c>
      <c r="L30" s="29"/>
      <c r="M30" s="29"/>
    </row>
    <row r="31" spans="1:13" ht="14.1" customHeight="1" x14ac:dyDescent="0.2">
      <c r="A31" s="21" t="s">
        <v>13</v>
      </c>
      <c r="B31" s="101" t="s">
        <v>58</v>
      </c>
      <c r="C31" s="22" t="s">
        <v>32</v>
      </c>
      <c r="D31" s="23" t="s">
        <v>1</v>
      </c>
      <c r="E31" s="23">
        <v>117</v>
      </c>
      <c r="F31" s="90">
        <v>0.9</v>
      </c>
      <c r="G31" s="66">
        <f t="shared" si="3"/>
        <v>105.3</v>
      </c>
      <c r="H31" s="17">
        <f t="shared" si="4"/>
        <v>0.9</v>
      </c>
      <c r="I31" s="66">
        <f>H31*E31</f>
        <v>105.3</v>
      </c>
      <c r="J31" s="37"/>
      <c r="K31" s="69">
        <f t="shared" si="6"/>
        <v>0</v>
      </c>
      <c r="L31" s="29"/>
      <c r="M31" s="29"/>
    </row>
    <row r="32" spans="1:13" ht="14.1" customHeight="1" x14ac:dyDescent="0.2">
      <c r="A32" s="21" t="s">
        <v>14</v>
      </c>
      <c r="B32" s="99" t="s">
        <v>38</v>
      </c>
      <c r="C32" s="4" t="s">
        <v>49</v>
      </c>
      <c r="D32" s="23" t="s">
        <v>1</v>
      </c>
      <c r="E32" s="34">
        <v>1</v>
      </c>
      <c r="F32" s="91">
        <v>0.80500000000000005</v>
      </c>
      <c r="G32" s="66">
        <f t="shared" si="3"/>
        <v>0.80500000000000005</v>
      </c>
      <c r="H32" s="17">
        <f t="shared" si="4"/>
        <v>0.80500000000000005</v>
      </c>
      <c r="I32" s="66">
        <f>H32*E32</f>
        <v>0.80500000000000005</v>
      </c>
      <c r="J32" s="37"/>
      <c r="K32" s="69">
        <f t="shared" si="6"/>
        <v>0</v>
      </c>
      <c r="L32" s="29"/>
      <c r="M32" s="29"/>
    </row>
    <row r="33" spans="1:13" ht="14.1" customHeight="1" x14ac:dyDescent="0.2">
      <c r="A33" s="21" t="s">
        <v>15</v>
      </c>
      <c r="B33" s="99" t="s">
        <v>24</v>
      </c>
      <c r="C33" s="4" t="s">
        <v>50</v>
      </c>
      <c r="D33" s="23" t="s">
        <v>1</v>
      </c>
      <c r="E33" s="38">
        <v>4</v>
      </c>
      <c r="F33" s="91">
        <v>16.989999999999998</v>
      </c>
      <c r="G33" s="66">
        <f t="shared" si="3"/>
        <v>67.959999999999994</v>
      </c>
      <c r="H33" s="17">
        <f t="shared" si="4"/>
        <v>16.989999999999998</v>
      </c>
      <c r="I33" s="66">
        <f t="shared" si="5"/>
        <v>67.959999999999994</v>
      </c>
      <c r="J33" s="37"/>
      <c r="K33" s="69">
        <f t="shared" si="6"/>
        <v>0</v>
      </c>
      <c r="L33" s="40"/>
      <c r="M33" s="1"/>
    </row>
    <row r="34" spans="1:13" ht="14.1" customHeight="1" x14ac:dyDescent="0.2">
      <c r="A34" s="21" t="s">
        <v>16</v>
      </c>
      <c r="B34" s="99" t="s">
        <v>25</v>
      </c>
      <c r="C34" s="4" t="s">
        <v>51</v>
      </c>
      <c r="D34" s="23" t="s">
        <v>1</v>
      </c>
      <c r="E34" s="23">
        <v>3</v>
      </c>
      <c r="F34" s="91">
        <v>7.45</v>
      </c>
      <c r="G34" s="66">
        <f t="shared" si="3"/>
        <v>22.35</v>
      </c>
      <c r="H34" s="17">
        <f t="shared" si="4"/>
        <v>7.45</v>
      </c>
      <c r="I34" s="66">
        <f t="shared" si="5"/>
        <v>22.35</v>
      </c>
      <c r="J34" s="37"/>
      <c r="K34" s="69">
        <f t="shared" si="6"/>
        <v>0</v>
      </c>
      <c r="L34" s="29"/>
      <c r="M34" s="29"/>
    </row>
    <row r="35" spans="1:13" ht="28.5" customHeight="1" x14ac:dyDescent="0.2">
      <c r="A35" s="21" t="s">
        <v>17</v>
      </c>
      <c r="B35" s="99" t="s">
        <v>27</v>
      </c>
      <c r="C35" s="33" t="s">
        <v>34</v>
      </c>
      <c r="D35" s="23" t="s">
        <v>1</v>
      </c>
      <c r="E35" s="34">
        <v>30</v>
      </c>
      <c r="F35" s="91">
        <v>9.7000000000000003E-2</v>
      </c>
      <c r="G35" s="66">
        <f t="shared" si="3"/>
        <v>2.91</v>
      </c>
      <c r="H35" s="17">
        <f t="shared" si="4"/>
        <v>9.7000000000000003E-2</v>
      </c>
      <c r="I35" s="66">
        <f t="shared" si="5"/>
        <v>2.91</v>
      </c>
      <c r="J35" s="37"/>
      <c r="K35" s="69">
        <f t="shared" si="6"/>
        <v>0</v>
      </c>
      <c r="L35" s="29"/>
      <c r="M35" s="29"/>
    </row>
    <row r="36" spans="1:13" ht="28.5" customHeight="1" x14ac:dyDescent="0.2">
      <c r="A36" s="21" t="s">
        <v>18</v>
      </c>
      <c r="B36" s="99" t="s">
        <v>26</v>
      </c>
      <c r="C36" s="33" t="s">
        <v>33</v>
      </c>
      <c r="D36" s="23" t="s">
        <v>1</v>
      </c>
      <c r="E36" s="34">
        <v>3</v>
      </c>
      <c r="F36" s="91">
        <v>0.11799999999999999</v>
      </c>
      <c r="G36" s="66">
        <f t="shared" si="3"/>
        <v>0.35399999999999998</v>
      </c>
      <c r="H36" s="17">
        <f t="shared" si="4"/>
        <v>0.11799999999999999</v>
      </c>
      <c r="I36" s="66">
        <f t="shared" si="5"/>
        <v>0.35399999999999998</v>
      </c>
      <c r="J36" s="37"/>
      <c r="K36" s="69">
        <f t="shared" si="6"/>
        <v>0</v>
      </c>
    </row>
    <row r="37" spans="1:13" ht="28.5" customHeight="1" x14ac:dyDescent="0.2">
      <c r="A37" s="21" t="s">
        <v>19</v>
      </c>
      <c r="B37" s="99" t="s">
        <v>28</v>
      </c>
      <c r="C37" s="33" t="s">
        <v>35</v>
      </c>
      <c r="D37" s="23" t="s">
        <v>1</v>
      </c>
      <c r="E37" s="23">
        <f>(E31+E32)*2-E36-E35</f>
        <v>203</v>
      </c>
      <c r="F37" s="91">
        <v>0.1</v>
      </c>
      <c r="G37" s="66">
        <f t="shared" si="3"/>
        <v>20.3</v>
      </c>
      <c r="H37" s="17">
        <f t="shared" si="4"/>
        <v>0.1</v>
      </c>
      <c r="I37" s="66">
        <f t="shared" si="5"/>
        <v>20.3</v>
      </c>
      <c r="J37" s="37"/>
      <c r="K37" s="69">
        <f t="shared" si="6"/>
        <v>0</v>
      </c>
    </row>
    <row r="38" spans="1:13" ht="14.1" customHeight="1" x14ac:dyDescent="0.2">
      <c r="A38" s="21" t="s">
        <v>20</v>
      </c>
      <c r="B38" s="99" t="s">
        <v>29</v>
      </c>
      <c r="C38" s="33" t="s">
        <v>36</v>
      </c>
      <c r="D38" s="23" t="s">
        <v>1</v>
      </c>
      <c r="E38" s="23">
        <f>E37</f>
        <v>203</v>
      </c>
      <c r="F38" s="91">
        <v>3.5000000000000003E-2</v>
      </c>
      <c r="G38" s="66">
        <f t="shared" si="3"/>
        <v>7.1050000000000004</v>
      </c>
      <c r="H38" s="17">
        <f t="shared" si="4"/>
        <v>3.5000000000000003E-2</v>
      </c>
      <c r="I38" s="66">
        <f t="shared" si="5"/>
        <v>7.1050000000000004</v>
      </c>
      <c r="J38" s="37"/>
      <c r="K38" s="69">
        <f t="shared" si="6"/>
        <v>0</v>
      </c>
    </row>
    <row r="39" spans="1:13" x14ac:dyDescent="0.2">
      <c r="A39" s="21" t="s">
        <v>21</v>
      </c>
      <c r="B39" s="102" t="s">
        <v>81</v>
      </c>
      <c r="C39" s="77" t="s">
        <v>80</v>
      </c>
      <c r="D39" s="23" t="s">
        <v>1</v>
      </c>
      <c r="E39" s="89">
        <v>1</v>
      </c>
      <c r="F39" s="92">
        <v>41.89</v>
      </c>
      <c r="G39" s="66">
        <f t="shared" si="3"/>
        <v>41.89</v>
      </c>
      <c r="H39" s="17">
        <f t="shared" si="4"/>
        <v>41.89</v>
      </c>
      <c r="I39" s="66">
        <f t="shared" si="5"/>
        <v>41.89</v>
      </c>
      <c r="K39" s="69">
        <f t="shared" si="6"/>
        <v>0</v>
      </c>
    </row>
    <row r="40" spans="1:13" x14ac:dyDescent="0.2">
      <c r="A40" s="21" t="s">
        <v>22</v>
      </c>
      <c r="B40" s="101" t="s">
        <v>79</v>
      </c>
      <c r="C40" s="4" t="s">
        <v>78</v>
      </c>
      <c r="D40" s="23" t="s">
        <v>1</v>
      </c>
      <c r="E40" s="34">
        <v>1</v>
      </c>
      <c r="F40" s="90">
        <v>1039.24</v>
      </c>
      <c r="G40" s="66">
        <f t="shared" ref="G40:G42" si="7">F40*E40</f>
        <v>1039.24</v>
      </c>
      <c r="H40" s="17">
        <f t="shared" ref="H40:H42" si="8">F40-F40*H$27</f>
        <v>1039.24</v>
      </c>
      <c r="I40" s="66">
        <f t="shared" ref="I40:I42" si="9">H40*E40</f>
        <v>1039.24</v>
      </c>
      <c r="K40" s="69">
        <f t="shared" si="6"/>
        <v>0</v>
      </c>
    </row>
    <row r="41" spans="1:13" x14ac:dyDescent="0.2">
      <c r="A41" s="21" t="s">
        <v>77</v>
      </c>
      <c r="B41" s="105" t="s">
        <v>86</v>
      </c>
      <c r="C41" s="106" t="s">
        <v>87</v>
      </c>
      <c r="D41" s="23" t="s">
        <v>1</v>
      </c>
      <c r="E41" s="89">
        <v>117</v>
      </c>
      <c r="F41" s="90">
        <v>0.19</v>
      </c>
      <c r="G41" s="66">
        <f t="shared" si="7"/>
        <v>22.23</v>
      </c>
      <c r="H41" s="17">
        <f t="shared" si="8"/>
        <v>0.19</v>
      </c>
      <c r="I41" s="66">
        <f t="shared" si="9"/>
        <v>22.23</v>
      </c>
      <c r="K41" s="69">
        <f t="shared" si="6"/>
        <v>0</v>
      </c>
    </row>
    <row r="42" spans="1:13" ht="12.75" customHeight="1" x14ac:dyDescent="0.2">
      <c r="A42" s="21" t="s">
        <v>89</v>
      </c>
      <c r="B42" s="106">
        <v>13955</v>
      </c>
      <c r="C42" s="107" t="s">
        <v>88</v>
      </c>
      <c r="D42" s="23" t="s">
        <v>1</v>
      </c>
      <c r="E42" s="34">
        <v>117</v>
      </c>
      <c r="F42" s="90">
        <v>0.11</v>
      </c>
      <c r="G42" s="66">
        <f t="shared" si="7"/>
        <v>12.87</v>
      </c>
      <c r="H42" s="17">
        <f t="shared" si="8"/>
        <v>0.11</v>
      </c>
      <c r="I42" s="66">
        <f t="shared" si="9"/>
        <v>12.87</v>
      </c>
      <c r="J42" s="37"/>
      <c r="K42" s="69">
        <f t="shared" si="6"/>
        <v>0</v>
      </c>
    </row>
    <row r="43" spans="1:13" ht="14.1" customHeight="1" x14ac:dyDescent="0.2">
      <c r="A43" s="16"/>
      <c r="B43" s="16"/>
      <c r="C43" s="5" t="s">
        <v>2</v>
      </c>
      <c r="D43" s="6"/>
      <c r="E43" s="7"/>
      <c r="F43" s="18"/>
      <c r="G43" s="68">
        <f>SUM(G28:G42)</f>
        <v>1857.692</v>
      </c>
      <c r="H43" s="62"/>
      <c r="I43" s="68">
        <f>SUM(I28:I42)</f>
        <v>1857.692</v>
      </c>
      <c r="J43" s="37"/>
      <c r="K43" s="65">
        <f>SUM(K28:K42)</f>
        <v>0</v>
      </c>
    </row>
    <row r="44" spans="1:13" ht="14.1" customHeight="1" x14ac:dyDescent="0.2">
      <c r="A44" s="16"/>
      <c r="B44" s="16"/>
      <c r="C44" s="9" t="s">
        <v>90</v>
      </c>
      <c r="D44" s="10"/>
      <c r="E44" s="11"/>
      <c r="F44" s="19"/>
      <c r="G44" s="68">
        <f>G43*20%</f>
        <v>371.53800000000001</v>
      </c>
      <c r="H44" s="62"/>
      <c r="I44" s="68">
        <f>I43*20%</f>
        <v>371.53800000000001</v>
      </c>
      <c r="J44" s="39"/>
      <c r="K44" s="65">
        <f>K43*20%</f>
        <v>0</v>
      </c>
    </row>
    <row r="45" spans="1:13" ht="14.1" customHeight="1" x14ac:dyDescent="0.2">
      <c r="A45" s="16"/>
      <c r="B45" s="16"/>
      <c r="C45" s="9" t="s">
        <v>3</v>
      </c>
      <c r="D45" s="10"/>
      <c r="E45" s="10"/>
      <c r="F45" s="19"/>
      <c r="G45" s="68">
        <f>G44+G43</f>
        <v>2229.23</v>
      </c>
      <c r="H45" s="62"/>
      <c r="I45" s="68">
        <f>I44+I43</f>
        <v>2229.23</v>
      </c>
      <c r="J45" s="39"/>
      <c r="K45" s="65">
        <f>K44+K43</f>
        <v>0</v>
      </c>
    </row>
    <row r="46" spans="1:13" ht="14.1" customHeight="1" x14ac:dyDescent="0.2">
      <c r="J46" s="39"/>
    </row>
  </sheetData>
  <mergeCells count="20">
    <mergeCell ref="H2:I2"/>
    <mergeCell ref="F2:G2"/>
    <mergeCell ref="F5:G6"/>
    <mergeCell ref="H5:I6"/>
    <mergeCell ref="F12:G12"/>
    <mergeCell ref="H12:I12"/>
    <mergeCell ref="A25:A27"/>
    <mergeCell ref="F3:G4"/>
    <mergeCell ref="H3:I4"/>
    <mergeCell ref="A12:A14"/>
    <mergeCell ref="B12:B14"/>
    <mergeCell ref="C12:C14"/>
    <mergeCell ref="D12:D14"/>
    <mergeCell ref="E12:E14"/>
    <mergeCell ref="B25:B27"/>
    <mergeCell ref="C25:C27"/>
    <mergeCell ref="D25:D27"/>
    <mergeCell ref="E25:E27"/>
    <mergeCell ref="F25:G25"/>
    <mergeCell ref="H25:I25"/>
  </mergeCells>
  <hyperlinks>
    <hyperlink ref="A10" r:id="rId1"/>
  </hyperlinks>
  <pageMargins left="0.11811023622047245" right="0.11811023622047245" top="0.74803149606299213" bottom="0.74803149606299213" header="0.31496062992125984" footer="0.31496062992125984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Агротехсервис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Colored</dc:creator>
  <cp:lastModifiedBy>Volodin_D</cp:lastModifiedBy>
  <cp:lastPrinted>2017-01-12T07:28:48Z</cp:lastPrinted>
  <dcterms:created xsi:type="dcterms:W3CDTF">2006-01-10T07:59:56Z</dcterms:created>
  <dcterms:modified xsi:type="dcterms:W3CDTF">2019-01-31T06:35:33Z</dcterms:modified>
</cp:coreProperties>
</file>