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   Лист  1      " sheetId="1" r:id="rId1"/>
  </sheets>
  <definedNames>
    <definedName name="_xlnm.Print_Area" localSheetId="0">'   Лист  1      '!$A$1:$I$40</definedName>
  </definedNames>
  <calcPr fullCalcOnLoad="1" fullPrecision="0"/>
</workbook>
</file>

<file path=xl/sharedStrings.xml><?xml version="1.0" encoding="utf-8"?>
<sst xmlns="http://schemas.openxmlformats.org/spreadsheetml/2006/main" count="123" uniqueCount="86">
  <si>
    <t>Наименование товара</t>
  </si>
  <si>
    <t>шт.</t>
  </si>
  <si>
    <t>Итого:</t>
  </si>
  <si>
    <t>ВСЕГО:</t>
  </si>
  <si>
    <t>Цена</t>
  </si>
  <si>
    <t>Сумма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</si>
  <si>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</si>
  <si>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</si>
  <si>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</si>
  <si>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</si>
  <si>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</si>
  <si>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</si>
  <si>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</si>
  <si>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</si>
  <si>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</si>
  <si>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</si>
  <si>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Руб.</t>
  </si>
  <si>
    <t xml:space="preserve">№ п/п </t>
  </si>
  <si>
    <t>Ед. Изм.</t>
  </si>
  <si>
    <t>Кол-во</t>
  </si>
  <si>
    <r>
      <t xml:space="preserve">Толщина бруса  </t>
    </r>
    <r>
      <rPr>
        <b/>
        <sz val="10"/>
        <rFont val="Arial Cyr"/>
        <family val="0"/>
      </rPr>
      <t>6мм</t>
    </r>
  </si>
  <si>
    <r>
      <t xml:space="preserve">Ширина захвата  </t>
    </r>
    <r>
      <rPr>
        <b/>
        <sz val="10"/>
        <rFont val="Arial Cyr"/>
        <family val="0"/>
      </rPr>
      <t>5,2м</t>
    </r>
  </si>
  <si>
    <t>1</t>
  </si>
  <si>
    <t>Пластина 4*30*700</t>
  </si>
  <si>
    <t>Артикул</t>
  </si>
  <si>
    <t xml:space="preserve">Консоль "КСК 100" в сборе </t>
  </si>
  <si>
    <t>Передняя часть бруса</t>
  </si>
  <si>
    <t>Полоса, 6мм.</t>
  </si>
  <si>
    <t>Палец двойной 12мм., закрытый, черный</t>
  </si>
  <si>
    <t>10701.01</t>
  </si>
  <si>
    <t>Направляющий палец двойной 12 мм., усиленный</t>
  </si>
  <si>
    <t>Вал Е-281</t>
  </si>
  <si>
    <t>Укажите размер скидки</t>
  </si>
  <si>
    <t>Розница</t>
  </si>
  <si>
    <t>Опт</t>
  </si>
  <si>
    <t>евро</t>
  </si>
  <si>
    <t>Натяжной ролик в сборе</t>
  </si>
  <si>
    <t>Укажите курс ЕВРО</t>
  </si>
  <si>
    <t>руб</t>
  </si>
  <si>
    <t>Шпонка с головкой 14х9х70</t>
  </si>
  <si>
    <t>Е 303</t>
  </si>
  <si>
    <t>1. Детали Российского производства. Цены в рублях РФ.</t>
  </si>
  <si>
    <t xml:space="preserve"> 2. Детали производства Германии. Цены в Евро.</t>
  </si>
  <si>
    <t>Ремень С(В)-1650</t>
  </si>
  <si>
    <t>16500.01</t>
  </si>
  <si>
    <t>12780</t>
  </si>
  <si>
    <t xml:space="preserve">Для  просмотра  инструкции по переоборудованию нажмите на ссылку: </t>
  </si>
  <si>
    <t>http://www.ooo-schumacher.ru/instructions/index.php?num=12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</si>
  <si>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</si>
  <si>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</si>
  <si>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</si>
  <si>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</si>
  <si>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</si>
  <si>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</si>
  <si>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</si>
  <si>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</si>
  <si>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</si>
  <si>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</si>
  <si>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</si>
  <si>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</si>
  <si>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</si>
  <si>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</si>
  <si>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</si>
  <si>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</si>
  <si>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A007Q</t>
  </si>
  <si>
    <t>Привод косы Pro-Drive 85MVv GKF</t>
  </si>
  <si>
    <t>Система скидок:</t>
  </si>
  <si>
    <t>Нож  Е-303  - 17фт. (5,2м) 1/2-68-1/2 сегм., 14tpi (мелк.), 
под ст.кольцо,  секциональный</t>
  </si>
  <si>
    <t xml:space="preserve">13014 </t>
  </si>
  <si>
    <t>Болт М 10х35</t>
  </si>
  <si>
    <t>13955</t>
  </si>
  <si>
    <t>Гайка М 10</t>
  </si>
  <si>
    <t>НДС 20%</t>
  </si>
  <si>
    <t>A012P</t>
  </si>
  <si>
    <t>03228</t>
  </si>
  <si>
    <t>A014N</t>
  </si>
  <si>
    <t>12698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</si>
  <si>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200мм</t>
    </r>
  </si>
  <si>
    <t>03230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</si>
  <si>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220мм</t>
    </r>
  </si>
  <si>
    <t>03225</t>
  </si>
  <si>
    <t>03232</t>
  </si>
  <si>
    <t>A0124</t>
  </si>
  <si>
    <t>Противозадирная пластичная смазка "Multipurpose EP 2 Grease" NLGI 2 (400г) (Group Schumacher)</t>
  </si>
  <si>
    <r>
      <t>Стоимость переоборудования</t>
    </r>
    <r>
      <rPr>
        <b/>
        <sz val="10"/>
        <rFont val="Arial Cyr"/>
        <family val="0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</si>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</sst>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0.00000"/>
    <numFmt numFmtId="182" formatCode="0.0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[$-FC19]d\ mmmm\ yyyy\ &quot;г.&quot;"/>
    <numFmt numFmtId="191" formatCode="#,##0.00&quot;р.&quot;"/>
    <numFmt numFmtId="192" formatCode="#,##0.00\ [$RUR]"/>
    <numFmt numFmtId="193" formatCode="_-* #,##0.00[$р.-419]_-;\-* #,##0.00[$р.-419]_-;_-* &quot;-&quot;??[$р.-419]_-;_-@_-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Calibri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0"/>
    </font>
    <font>
      <b/>
      <sz val="16"/>
      <color rgb="FFFF0000"/>
      <name val="Arial Cyr"/>
      <family val="0"/>
    </font>
    <font>
      <b/>
      <sz val="14"/>
      <color rgb="FFFF0000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4" fontId="0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vertical="center" wrapText="1"/>
    </xf>
    <xf numFmtId="189" fontId="0" fillId="2" borderId="10" xfId="0" applyNumberFormat="1" applyFont="1" applyFill="1" applyBorder="1" applyAlignment="1">
      <alignment horizontal="right" vertical="center" wrapText="1"/>
    </xf>
    <xf numFmtId="2" fontId="0" fillId="2" borderId="10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44" fontId="2" fillId="0" borderId="0" xfId="0" applyNumberFormat="1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183" fontId="58" fillId="0" borderId="0" xfId="58" applyNumberFormat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189" fontId="15" fillId="33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2" fontId="0" fillId="2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189" fontId="15" fillId="33" borderId="16" xfId="0" applyNumberFormat="1" applyFont="1" applyFill="1" applyBorder="1" applyAlignment="1">
      <alignment vertical="center"/>
    </xf>
    <xf numFmtId="189" fontId="15" fillId="33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top" wrapText="1"/>
    </xf>
    <xf numFmtId="0" fontId="59" fillId="34" borderId="0" xfId="0" applyFont="1" applyFill="1" applyAlignment="1">
      <alignment horizontal="left" vertical="center" wrapText="1"/>
    </xf>
    <xf numFmtId="0" fontId="17" fillId="33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6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top"/>
    </xf>
    <xf numFmtId="0" fontId="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9" fillId="35" borderId="0" xfId="0" applyFont="1" applyFill="1" applyAlignment="1">
      <alignment horizontal="left" vertical="center" wrapText="1"/>
    </xf>
    <xf numFmtId="0" fontId="16" fillId="0" borderId="0" xfId="42" applyFont="1" applyAlignment="1" applyProtection="1">
      <alignment horizontal="left" vertical="center"/>
      <protection/>
    </xf>
    <xf numFmtId="193" fontId="59" fillId="36" borderId="0" xfId="0" applyNumberFormat="1" applyFont="1" applyFill="1" applyAlignment="1">
      <alignment horizontal="center" vertical="center" wrapText="1"/>
    </xf>
    <xf numFmtId="183" fontId="59" fillId="0" borderId="0" xfId="58" applyNumberFormat="1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1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1"/>
  <sheetViews>
    <sheetView tabSelected="1" zoomScalePageLayoutView="0" workbookViewId="0" topLeftCell="A1">
      <selection activeCell="H5" sqref="H5:I6"/>
    </sheetView>
  </sheetViews>
  <sheetFormatPr defaultColWidth="9.00390625" defaultRowHeight="12.75"/>
  <cols>
    <col min="1" max="1" width="4.125" style="2" customWidth="1"/>
    <col min="2" max="2" width="8.75390625" style="2" customWidth="1"/>
    <col min="3" max="3" width="49.00390625" style="2" customWidth="1"/>
    <col min="4" max="4" width="5.25390625" style="2" customWidth="1"/>
    <col min="5" max="5" width="4.75390625" style="2" customWidth="1"/>
    <col min="6" max="6" width="10.00390625" style="2" customWidth="1"/>
    <col min="7" max="7" width="9.25390625" style="2" customWidth="1"/>
    <col min="8" max="8" width="9.625" style="2" customWidth="1"/>
    <col min="9" max="9" width="10.25390625" style="2" customWidth="1"/>
    <col min="10" max="10" width="5.125" style="2" customWidth="1"/>
    <col min="11" max="11" width="12.375" style="2" customWidth="1"/>
    <col min="12" max="16384" width="9.125" style="2" customWidth="1"/>
  </cols>
  <sheetData>
    <row r="1" ht="57" customHeight="1">
      <c r="B1" s="25"/>
    </row>
    <row r="2" spans="3:14" ht="18" customHeight="1">
      <c r="C2" s="75" t="s">
        <v>40</v>
      </c>
      <c r="D2" s="5"/>
      <c r="F2" s="90" t="s">
        <v>2</v>
      </c>
      <c r="G2" s="90"/>
      <c r="H2" s="92">
        <f>I26+K40</f>
        <v>15970.43</v>
      </c>
      <c r="I2" s="92"/>
      <c r="K2" s="62" t="s">
        <v>66</v>
      </c>
      <c r="L2" s="1"/>
      <c r="M2" s="1"/>
      <c r="N2" s="1"/>
    </row>
    <row r="3" spans="3:14" ht="13.5" customHeight="1">
      <c r="C3" s="6" t="s">
        <v>21</v>
      </c>
      <c r="D3" s="5"/>
      <c r="F3" s="89" t="s">
        <v>32</v>
      </c>
      <c r="G3" s="89"/>
      <c r="H3" s="87">
        <v>0</v>
      </c>
      <c r="I3" s="88"/>
      <c r="K3" s="59"/>
      <c r="L3" s="1"/>
      <c r="M3" s="1"/>
      <c r="N3" s="1"/>
    </row>
    <row r="4" spans="3:14" ht="13.5" customHeight="1">
      <c r="C4" s="6" t="s">
        <v>20</v>
      </c>
      <c r="F4" s="89"/>
      <c r="G4" s="89"/>
      <c r="H4" s="88"/>
      <c r="I4" s="88"/>
      <c r="K4" s="59" t="s">
        <v>48</v>
      </c>
      <c r="L4" s="1"/>
      <c r="M4" s="1"/>
      <c r="N4" s="62" t="s">
        <v>49</v>
      </c>
    </row>
    <row r="5" spans="1:14" s="6" customFormat="1" ht="13.5" customHeight="1">
      <c r="A5" s="10"/>
      <c r="B5" s="10"/>
      <c r="C5" s="17" t="s">
        <v>84</v>
      </c>
      <c r="D5" s="32"/>
      <c r="E5" s="32"/>
      <c r="F5" s="89" t="s">
        <v>37</v>
      </c>
      <c r="G5" s="89"/>
      <c r="H5" s="93">
        <v>0</v>
      </c>
      <c r="I5" s="93"/>
      <c r="K5" s="59" t="s">
        <v>50</v>
      </c>
      <c r="L5" s="1"/>
      <c r="M5" s="1"/>
      <c r="N5" s="1" t="s">
        <v>51</v>
      </c>
    </row>
    <row r="6" spans="1:14" s="6" customFormat="1" ht="13.5" customHeight="1">
      <c r="A6" s="31" t="s">
        <v>85</v>
      </c>
      <c r="B6" s="10"/>
      <c r="C6" s="13"/>
      <c r="D6" s="30"/>
      <c r="E6" s="30"/>
      <c r="F6" s="89"/>
      <c r="G6" s="89"/>
      <c r="H6" s="93"/>
      <c r="I6" s="93"/>
      <c r="K6" s="59" t="s">
        <v>52</v>
      </c>
      <c r="L6" s="1"/>
      <c r="M6" s="1"/>
      <c r="N6" s="1" t="s">
        <v>53</v>
      </c>
    </row>
    <row r="7" spans="1:14" ht="13.5" customHeight="1">
      <c r="A7" s="53" t="s">
        <v>46</v>
      </c>
      <c r="C7" s="17"/>
      <c r="D7" s="54"/>
      <c r="E7" s="54"/>
      <c r="F7" s="55"/>
      <c r="G7" s="55"/>
      <c r="H7" s="56"/>
      <c r="I7" s="56"/>
      <c r="J7" s="57"/>
      <c r="K7" s="59" t="s">
        <v>54</v>
      </c>
      <c r="L7" s="1"/>
      <c r="M7" s="1"/>
      <c r="N7" s="1" t="s">
        <v>55</v>
      </c>
    </row>
    <row r="8" spans="1:14" s="1" customFormat="1" ht="13.5" customHeight="1">
      <c r="A8" s="91" t="s">
        <v>47</v>
      </c>
      <c r="B8" s="91"/>
      <c r="C8" s="91"/>
      <c r="D8" s="54"/>
      <c r="E8" s="54"/>
      <c r="F8" s="55"/>
      <c r="G8" s="55"/>
      <c r="H8" s="56"/>
      <c r="I8" s="56"/>
      <c r="J8" s="58"/>
      <c r="K8" s="59" t="s">
        <v>56</v>
      </c>
      <c r="N8" s="1" t="s">
        <v>57</v>
      </c>
    </row>
    <row r="9" spans="1:14" ht="16.5" customHeight="1">
      <c r="A9" s="33" t="s">
        <v>41</v>
      </c>
      <c r="B9" s="34"/>
      <c r="C9" s="34"/>
      <c r="D9" s="34"/>
      <c r="E9" s="35"/>
      <c r="H9" s="35"/>
      <c r="I9" s="35"/>
      <c r="K9" s="59" t="s">
        <v>58</v>
      </c>
      <c r="L9" s="1"/>
      <c r="M9" s="1"/>
      <c r="N9" s="1" t="s">
        <v>59</v>
      </c>
    </row>
    <row r="10" spans="1:14" ht="15">
      <c r="A10" s="86" t="s">
        <v>17</v>
      </c>
      <c r="B10" s="85" t="s">
        <v>24</v>
      </c>
      <c r="C10" s="85" t="s">
        <v>0</v>
      </c>
      <c r="D10" s="85" t="s">
        <v>18</v>
      </c>
      <c r="E10" s="85" t="s">
        <v>19</v>
      </c>
      <c r="F10" s="86" t="s">
        <v>33</v>
      </c>
      <c r="G10" s="86"/>
      <c r="H10" s="86" t="s">
        <v>34</v>
      </c>
      <c r="I10" s="86"/>
      <c r="K10" s="59" t="s">
        <v>60</v>
      </c>
      <c r="L10" s="1"/>
      <c r="M10" s="1"/>
      <c r="N10" s="1" t="s">
        <v>61</v>
      </c>
    </row>
    <row r="11" spans="1:14" ht="15">
      <c r="A11" s="86"/>
      <c r="B11" s="85"/>
      <c r="C11" s="85"/>
      <c r="D11" s="85"/>
      <c r="E11" s="85"/>
      <c r="F11" s="41" t="s">
        <v>4</v>
      </c>
      <c r="G11" s="44" t="s">
        <v>5</v>
      </c>
      <c r="H11" s="41" t="s">
        <v>4</v>
      </c>
      <c r="I11" s="44" t="s">
        <v>5</v>
      </c>
      <c r="K11" s="59" t="s">
        <v>62</v>
      </c>
      <c r="L11" s="1"/>
      <c r="M11" s="1"/>
      <c r="N11" s="1" t="s">
        <v>63</v>
      </c>
    </row>
    <row r="12" spans="1:9" ht="12.75">
      <c r="A12" s="86"/>
      <c r="B12" s="85"/>
      <c r="C12" s="85"/>
      <c r="D12" s="85"/>
      <c r="E12" s="85"/>
      <c r="F12" s="42"/>
      <c r="G12" s="45" t="s">
        <v>16</v>
      </c>
      <c r="H12" s="43">
        <f>H3</f>
        <v>0</v>
      </c>
      <c r="I12" s="45" t="s">
        <v>16</v>
      </c>
    </row>
    <row r="13" spans="1:9" ht="12.75">
      <c r="A13" s="7" t="s">
        <v>22</v>
      </c>
      <c r="B13" s="76" t="s">
        <v>73</v>
      </c>
      <c r="C13" s="77" t="s">
        <v>25</v>
      </c>
      <c r="D13" s="3" t="s">
        <v>1</v>
      </c>
      <c r="E13" s="28">
        <v>1</v>
      </c>
      <c r="F13" s="74">
        <v>3950</v>
      </c>
      <c r="G13" s="46">
        <f aca="true" t="shared" si="0" ref="G13:G23">F13*E13</f>
        <v>3950</v>
      </c>
      <c r="H13" s="4">
        <f aca="true" t="shared" si="1" ref="H13:H20">F13-F13*H$3</f>
        <v>3950</v>
      </c>
      <c r="I13" s="46">
        <f aca="true" t="shared" si="2" ref="I13:I23">H13*E13</f>
        <v>3950</v>
      </c>
    </row>
    <row r="14" spans="1:9" s="6" customFormat="1" ht="13.5" customHeight="1">
      <c r="A14" s="7" t="s">
        <v>6</v>
      </c>
      <c r="B14" s="78" t="s">
        <v>74</v>
      </c>
      <c r="C14" s="79" t="s">
        <v>23</v>
      </c>
      <c r="D14" s="9" t="s">
        <v>1</v>
      </c>
      <c r="E14" s="9">
        <v>1</v>
      </c>
      <c r="F14" s="74">
        <v>89.57</v>
      </c>
      <c r="G14" s="46">
        <f>F14*E14</f>
        <v>89.57</v>
      </c>
      <c r="H14" s="4">
        <f t="shared" si="1"/>
        <v>89.57</v>
      </c>
      <c r="I14" s="48">
        <f>H14*E14</f>
        <v>89.57</v>
      </c>
    </row>
    <row r="15" spans="1:9" s="6" customFormat="1" ht="13.5" customHeight="1">
      <c r="A15" s="7" t="s">
        <v>7</v>
      </c>
      <c r="B15" s="80" t="s">
        <v>75</v>
      </c>
      <c r="C15" s="81" t="s">
        <v>26</v>
      </c>
      <c r="D15" s="9" t="s">
        <v>1</v>
      </c>
      <c r="E15" s="9">
        <v>1</v>
      </c>
      <c r="F15" s="74">
        <v>532.91</v>
      </c>
      <c r="G15" s="46">
        <f t="shared" si="0"/>
        <v>532.91</v>
      </c>
      <c r="H15" s="4">
        <f t="shared" si="1"/>
        <v>532.91</v>
      </c>
      <c r="I15" s="48">
        <f t="shared" si="2"/>
        <v>532.91</v>
      </c>
    </row>
    <row r="16" spans="1:9" s="6" customFormat="1" ht="13.5" customHeight="1">
      <c r="A16" s="7" t="s">
        <v>8</v>
      </c>
      <c r="B16" s="78" t="s">
        <v>76</v>
      </c>
      <c r="C16" s="24" t="s">
        <v>36</v>
      </c>
      <c r="D16" s="3" t="s">
        <v>1</v>
      </c>
      <c r="E16" s="3">
        <v>1</v>
      </c>
      <c r="F16" s="74">
        <v>683.41</v>
      </c>
      <c r="G16" s="46">
        <f t="shared" si="0"/>
        <v>683.41</v>
      </c>
      <c r="H16" s="4">
        <f t="shared" si="1"/>
        <v>683.41</v>
      </c>
      <c r="I16" s="48">
        <f t="shared" si="2"/>
        <v>683.41</v>
      </c>
    </row>
    <row r="17" spans="1:9" s="6" customFormat="1" ht="13.5" customHeight="1">
      <c r="A17" s="7" t="s">
        <v>9</v>
      </c>
      <c r="B17" s="78" t="s">
        <v>45</v>
      </c>
      <c r="C17" s="24" t="s">
        <v>77</v>
      </c>
      <c r="D17" s="3" t="s">
        <v>1</v>
      </c>
      <c r="E17" s="3">
        <v>1</v>
      </c>
      <c r="F17" s="74">
        <v>2950</v>
      </c>
      <c r="G17" s="46">
        <f>F17*E17</f>
        <v>2950</v>
      </c>
      <c r="H17" s="4">
        <f t="shared" si="1"/>
        <v>2950</v>
      </c>
      <c r="I17" s="48">
        <f>H17*E17</f>
        <v>2950</v>
      </c>
    </row>
    <row r="18" spans="1:9" s="6" customFormat="1" ht="13.5" customHeight="1">
      <c r="A18" s="7" t="s">
        <v>10</v>
      </c>
      <c r="B18" s="82" t="s">
        <v>78</v>
      </c>
      <c r="C18" s="26" t="s">
        <v>79</v>
      </c>
      <c r="D18" s="3" t="s">
        <v>1</v>
      </c>
      <c r="E18" s="3">
        <v>1</v>
      </c>
      <c r="F18" s="74">
        <v>1398.96</v>
      </c>
      <c r="G18" s="46">
        <f>F18*E18</f>
        <v>1398.96</v>
      </c>
      <c r="H18" s="4">
        <f t="shared" si="1"/>
        <v>1398.96</v>
      </c>
      <c r="I18" s="48">
        <f>H18*E18</f>
        <v>1398.96</v>
      </c>
    </row>
    <row r="19" spans="1:9" s="6" customFormat="1" ht="13.5" customHeight="1">
      <c r="A19" s="7" t="s">
        <v>11</v>
      </c>
      <c r="B19" s="78" t="s">
        <v>80</v>
      </c>
      <c r="C19" s="79" t="s">
        <v>31</v>
      </c>
      <c r="D19" s="3" t="s">
        <v>1</v>
      </c>
      <c r="E19" s="3">
        <v>1</v>
      </c>
      <c r="F19" s="74">
        <v>1183.53</v>
      </c>
      <c r="G19" s="46">
        <f>F19*E19</f>
        <v>1183.53</v>
      </c>
      <c r="H19" s="4">
        <f t="shared" si="1"/>
        <v>1183.53</v>
      </c>
      <c r="I19" s="48">
        <f>H19*E19</f>
        <v>1183.53</v>
      </c>
    </row>
    <row r="20" spans="1:9" s="6" customFormat="1" ht="13.5" customHeight="1">
      <c r="A20" s="7" t="s">
        <v>12</v>
      </c>
      <c r="B20" s="78" t="s">
        <v>81</v>
      </c>
      <c r="C20" s="24" t="s">
        <v>39</v>
      </c>
      <c r="D20" s="27" t="s">
        <v>1</v>
      </c>
      <c r="E20" s="28">
        <v>1</v>
      </c>
      <c r="F20" s="74">
        <v>62.65</v>
      </c>
      <c r="G20" s="46">
        <f>F20*E20</f>
        <v>62.65</v>
      </c>
      <c r="H20" s="4">
        <f t="shared" si="1"/>
        <v>62.65</v>
      </c>
      <c r="I20" s="48">
        <f>H20*E20</f>
        <v>62.65</v>
      </c>
    </row>
    <row r="21" spans="1:9" s="6" customFormat="1" ht="13.5" customHeight="1">
      <c r="A21" s="7" t="s">
        <v>13</v>
      </c>
      <c r="B21" s="83" t="s">
        <v>82</v>
      </c>
      <c r="C21" s="84" t="s">
        <v>27</v>
      </c>
      <c r="D21" s="9" t="s">
        <v>1</v>
      </c>
      <c r="E21" s="9">
        <v>17</v>
      </c>
      <c r="F21" s="74">
        <v>88.66</v>
      </c>
      <c r="G21" s="46">
        <f>F21*E21</f>
        <v>1507.22</v>
      </c>
      <c r="H21" s="4">
        <f>F21-F21*H$3</f>
        <v>88.66</v>
      </c>
      <c r="I21" s="48">
        <f>H21*E21</f>
        <v>1507.22</v>
      </c>
    </row>
    <row r="22" spans="1:9" s="6" customFormat="1" ht="13.5" customHeight="1">
      <c r="A22" s="7" t="s">
        <v>14</v>
      </c>
      <c r="B22" s="78"/>
      <c r="C22" s="24" t="s">
        <v>43</v>
      </c>
      <c r="D22" s="3" t="s">
        <v>1</v>
      </c>
      <c r="E22" s="3">
        <v>1</v>
      </c>
      <c r="F22" s="61">
        <v>755.52</v>
      </c>
      <c r="G22" s="46">
        <f t="shared" si="0"/>
        <v>755.52</v>
      </c>
      <c r="H22" s="4">
        <f>F22</f>
        <v>755.52</v>
      </c>
      <c r="I22" s="48">
        <f t="shared" si="2"/>
        <v>755.52</v>
      </c>
    </row>
    <row r="23" spans="1:9" s="6" customFormat="1" ht="29.25" customHeight="1">
      <c r="A23" s="7" t="s">
        <v>15</v>
      </c>
      <c r="B23" s="78"/>
      <c r="C23" s="26" t="s">
        <v>83</v>
      </c>
      <c r="D23" s="63" t="s">
        <v>1</v>
      </c>
      <c r="E23" s="9">
        <v>1</v>
      </c>
      <c r="F23" s="73">
        <v>194.92</v>
      </c>
      <c r="G23" s="46">
        <f t="shared" si="0"/>
        <v>194.92</v>
      </c>
      <c r="H23" s="4">
        <f>F23</f>
        <v>194.92</v>
      </c>
      <c r="I23" s="48">
        <f t="shared" si="2"/>
        <v>194.92</v>
      </c>
    </row>
    <row r="24" spans="1:9" s="6" customFormat="1" ht="13.5" customHeight="1">
      <c r="A24" s="10"/>
      <c r="B24" s="10"/>
      <c r="C24" s="14" t="s">
        <v>2</v>
      </c>
      <c r="D24" s="15"/>
      <c r="E24" s="15"/>
      <c r="F24" s="36"/>
      <c r="G24" s="47">
        <f>SUM(G13:G23)</f>
        <v>13308.69</v>
      </c>
      <c r="H24" s="38"/>
      <c r="I24" s="49">
        <f>SUM(I13:I23)</f>
        <v>13308.69</v>
      </c>
    </row>
    <row r="25" spans="1:9" s="6" customFormat="1" ht="13.5" customHeight="1">
      <c r="A25" s="10"/>
      <c r="B25" s="10"/>
      <c r="C25" s="11" t="s">
        <v>72</v>
      </c>
      <c r="D25" s="12"/>
      <c r="E25" s="12"/>
      <c r="F25" s="37"/>
      <c r="G25" s="47">
        <f>G24*20%</f>
        <v>2661.74</v>
      </c>
      <c r="H25" s="39"/>
      <c r="I25" s="47">
        <f>I24*20%</f>
        <v>2661.74</v>
      </c>
    </row>
    <row r="26" spans="1:9" s="6" customFormat="1" ht="13.5" customHeight="1">
      <c r="A26" s="10"/>
      <c r="B26" s="10"/>
      <c r="C26" s="11" t="s">
        <v>3</v>
      </c>
      <c r="D26" s="12"/>
      <c r="E26" s="12"/>
      <c r="F26" s="37"/>
      <c r="G26" s="47">
        <f>G25+G24</f>
        <v>15970.43</v>
      </c>
      <c r="H26" s="39"/>
      <c r="I26" s="47">
        <f>I25+I24</f>
        <v>15970.43</v>
      </c>
    </row>
    <row r="27" spans="1:9" s="6" customFormat="1" ht="13.5" customHeight="1">
      <c r="A27" s="10"/>
      <c r="B27" s="10"/>
      <c r="C27" s="13"/>
      <c r="D27" s="13"/>
      <c r="E27" s="13"/>
      <c r="F27" s="22"/>
      <c r="G27" s="23"/>
      <c r="H27" s="23"/>
      <c r="I27" s="23"/>
    </row>
    <row r="28" spans="1:6" s="6" customFormat="1" ht="13.5" customHeight="1">
      <c r="A28" s="33" t="s">
        <v>42</v>
      </c>
      <c r="B28" s="40"/>
      <c r="C28" s="40"/>
      <c r="D28" s="40"/>
      <c r="E28" s="34"/>
      <c r="F28" s="34"/>
    </row>
    <row r="29" spans="1:11" s="6" customFormat="1" ht="16.5" customHeight="1">
      <c r="A29" s="86" t="s">
        <v>17</v>
      </c>
      <c r="B29" s="85" t="s">
        <v>24</v>
      </c>
      <c r="C29" s="85" t="s">
        <v>0</v>
      </c>
      <c r="D29" s="85" t="s">
        <v>18</v>
      </c>
      <c r="E29" s="85" t="s">
        <v>19</v>
      </c>
      <c r="F29" s="86" t="s">
        <v>33</v>
      </c>
      <c r="G29" s="86"/>
      <c r="H29" s="86" t="s">
        <v>34</v>
      </c>
      <c r="I29" s="86"/>
      <c r="K29" s="29" t="s">
        <v>34</v>
      </c>
    </row>
    <row r="30" spans="1:11" s="6" customFormat="1" ht="12.75">
      <c r="A30" s="86"/>
      <c r="B30" s="85"/>
      <c r="C30" s="85"/>
      <c r="D30" s="85"/>
      <c r="E30" s="85"/>
      <c r="F30" s="41" t="s">
        <v>4</v>
      </c>
      <c r="G30" s="44" t="s">
        <v>5</v>
      </c>
      <c r="H30" s="41" t="s">
        <v>4</v>
      </c>
      <c r="I30" s="44" t="s">
        <v>5</v>
      </c>
      <c r="K30" s="44" t="s">
        <v>5</v>
      </c>
    </row>
    <row r="31" spans="1:11" s="6" customFormat="1" ht="12.75">
      <c r="A31" s="86"/>
      <c r="B31" s="85"/>
      <c r="C31" s="85"/>
      <c r="D31" s="85"/>
      <c r="E31" s="85"/>
      <c r="F31" s="42"/>
      <c r="G31" s="45" t="s">
        <v>35</v>
      </c>
      <c r="H31" s="43">
        <f>H3</f>
        <v>0</v>
      </c>
      <c r="I31" s="45" t="s">
        <v>35</v>
      </c>
      <c r="K31" s="45" t="s">
        <v>38</v>
      </c>
    </row>
    <row r="32" spans="1:11" s="6" customFormat="1" ht="12.75">
      <c r="A32" s="3">
        <v>1</v>
      </c>
      <c r="B32" s="65" t="s">
        <v>44</v>
      </c>
      <c r="C32" s="8" t="s">
        <v>28</v>
      </c>
      <c r="D32" s="9" t="s">
        <v>1</v>
      </c>
      <c r="E32" s="9">
        <v>33</v>
      </c>
      <c r="F32" s="60">
        <v>8.5</v>
      </c>
      <c r="G32" s="50">
        <f aca="true" t="shared" si="3" ref="G32:G37">F32*E32</f>
        <v>280.5</v>
      </c>
      <c r="H32" s="19">
        <f aca="true" t="shared" si="4" ref="H32:H37">F32-F32*H$3</f>
        <v>8.5</v>
      </c>
      <c r="I32" s="50">
        <f aca="true" t="shared" si="5" ref="I32:I37">H32*E32</f>
        <v>280.5</v>
      </c>
      <c r="K32" s="51">
        <f aca="true" t="shared" si="6" ref="K32:K37">I32*H$5</f>
        <v>0</v>
      </c>
    </row>
    <row r="33" spans="1:11" s="6" customFormat="1" ht="12.75" customHeight="1">
      <c r="A33" s="3">
        <v>2</v>
      </c>
      <c r="B33" s="66" t="s">
        <v>29</v>
      </c>
      <c r="C33" s="69" t="s">
        <v>30</v>
      </c>
      <c r="D33" s="3" t="s">
        <v>1</v>
      </c>
      <c r="E33" s="3">
        <v>1</v>
      </c>
      <c r="F33" s="71">
        <v>16.878</v>
      </c>
      <c r="G33" s="50">
        <f t="shared" si="3"/>
        <v>16.878</v>
      </c>
      <c r="H33" s="19">
        <f t="shared" si="4"/>
        <v>16.878</v>
      </c>
      <c r="I33" s="50">
        <f t="shared" si="5"/>
        <v>16.878</v>
      </c>
      <c r="K33" s="64">
        <f t="shared" si="6"/>
        <v>0</v>
      </c>
    </row>
    <row r="34" spans="1:11" s="6" customFormat="1" ht="12.75" customHeight="1">
      <c r="A34" s="3">
        <v>3</v>
      </c>
      <c r="B34" s="65" t="s">
        <v>68</v>
      </c>
      <c r="C34" s="69" t="s">
        <v>69</v>
      </c>
      <c r="D34" s="3" t="s">
        <v>1</v>
      </c>
      <c r="E34" s="3">
        <v>68</v>
      </c>
      <c r="F34" s="72">
        <v>0.18</v>
      </c>
      <c r="G34" s="50">
        <f t="shared" si="3"/>
        <v>12.24</v>
      </c>
      <c r="H34" s="19">
        <f t="shared" si="4"/>
        <v>0.18</v>
      </c>
      <c r="I34" s="50">
        <f t="shared" si="5"/>
        <v>12.24</v>
      </c>
      <c r="K34" s="64">
        <f t="shared" si="6"/>
        <v>0</v>
      </c>
    </row>
    <row r="35" spans="1:11" s="6" customFormat="1" ht="12.75" customHeight="1">
      <c r="A35" s="3">
        <v>4</v>
      </c>
      <c r="B35" s="65" t="s">
        <v>70</v>
      </c>
      <c r="C35" s="69" t="s">
        <v>71</v>
      </c>
      <c r="D35" s="3" t="s">
        <v>1</v>
      </c>
      <c r="E35" s="3">
        <v>68</v>
      </c>
      <c r="F35" s="72">
        <v>0.11</v>
      </c>
      <c r="G35" s="50">
        <f t="shared" si="3"/>
        <v>7.48</v>
      </c>
      <c r="H35" s="19">
        <f t="shared" si="4"/>
        <v>0.11</v>
      </c>
      <c r="I35" s="50">
        <f t="shared" si="5"/>
        <v>7.48</v>
      </c>
      <c r="K35" s="64">
        <f t="shared" si="6"/>
        <v>0</v>
      </c>
    </row>
    <row r="36" spans="1:11" ht="12.75" customHeight="1">
      <c r="A36" s="3">
        <v>5</v>
      </c>
      <c r="B36" s="67">
        <v>15957</v>
      </c>
      <c r="C36" s="24" t="s">
        <v>65</v>
      </c>
      <c r="D36" s="3" t="s">
        <v>1</v>
      </c>
      <c r="E36" s="3">
        <v>1</v>
      </c>
      <c r="F36" s="71">
        <v>1039.24</v>
      </c>
      <c r="G36" s="50">
        <f t="shared" si="3"/>
        <v>1039.24</v>
      </c>
      <c r="H36" s="19">
        <f t="shared" si="4"/>
        <v>1039.24</v>
      </c>
      <c r="I36" s="50">
        <f t="shared" si="5"/>
        <v>1039.24</v>
      </c>
      <c r="K36" s="64">
        <f t="shared" si="6"/>
        <v>0</v>
      </c>
    </row>
    <row r="37" spans="1:11" ht="24">
      <c r="A37" s="3">
        <v>6</v>
      </c>
      <c r="B37" s="68" t="s">
        <v>64</v>
      </c>
      <c r="C37" s="70" t="s">
        <v>67</v>
      </c>
      <c r="D37" s="28" t="s">
        <v>1</v>
      </c>
      <c r="E37" s="27">
        <v>1</v>
      </c>
      <c r="F37" s="72">
        <v>213.36</v>
      </c>
      <c r="G37" s="50">
        <f t="shared" si="3"/>
        <v>213.36</v>
      </c>
      <c r="H37" s="19">
        <f t="shared" si="4"/>
        <v>213.36</v>
      </c>
      <c r="I37" s="50">
        <f t="shared" si="5"/>
        <v>213.36</v>
      </c>
      <c r="K37" s="64">
        <f t="shared" si="6"/>
        <v>0</v>
      </c>
    </row>
    <row r="38" spans="1:11" ht="13.5" customHeight="1">
      <c r="A38" s="13"/>
      <c r="B38" s="13"/>
      <c r="C38" s="14" t="s">
        <v>2</v>
      </c>
      <c r="D38" s="15"/>
      <c r="E38" s="15"/>
      <c r="F38" s="20"/>
      <c r="G38" s="52">
        <f>SUM(G32:G37)</f>
        <v>1569.7</v>
      </c>
      <c r="H38" s="39"/>
      <c r="I38" s="47">
        <f>SUM(I32:I37)</f>
        <v>1569.7</v>
      </c>
      <c r="K38" s="47">
        <f>SUM(K32:K37)</f>
        <v>0</v>
      </c>
    </row>
    <row r="39" spans="1:11" ht="13.5" customHeight="1">
      <c r="A39" s="13"/>
      <c r="B39" s="13"/>
      <c r="C39" s="11" t="s">
        <v>72</v>
      </c>
      <c r="D39" s="12"/>
      <c r="E39" s="12"/>
      <c r="F39" s="21"/>
      <c r="G39" s="47">
        <f>G38*20%</f>
        <v>313.94</v>
      </c>
      <c r="H39" s="39"/>
      <c r="I39" s="47">
        <f>I38*20%</f>
        <v>313.94</v>
      </c>
      <c r="K39" s="47">
        <f>K38*20%</f>
        <v>0</v>
      </c>
    </row>
    <row r="40" spans="1:11" ht="13.5" customHeight="1">
      <c r="A40" s="13"/>
      <c r="B40" s="13"/>
      <c r="C40" s="11" t="s">
        <v>3</v>
      </c>
      <c r="D40" s="12"/>
      <c r="E40" s="12"/>
      <c r="F40" s="21"/>
      <c r="G40" s="47">
        <f>G39+G38</f>
        <v>1883.64</v>
      </c>
      <c r="H40" s="39"/>
      <c r="I40" s="47">
        <f>I39+I38</f>
        <v>1883.64</v>
      </c>
      <c r="J40" s="1"/>
      <c r="K40" s="47">
        <f>K39+K38</f>
        <v>0</v>
      </c>
    </row>
    <row r="41" spans="3:10" ht="13.5" customHeight="1">
      <c r="C41" s="16"/>
      <c r="D41" s="17"/>
      <c r="E41" s="17"/>
      <c r="F41" s="18"/>
      <c r="G41" s="18"/>
      <c r="H41" s="17"/>
      <c r="I41" s="17"/>
      <c r="J41" s="1"/>
    </row>
  </sheetData>
  <sheetProtection/>
  <mergeCells count="21">
    <mergeCell ref="E10:E12"/>
    <mergeCell ref="C29:C31"/>
    <mergeCell ref="F2:G2"/>
    <mergeCell ref="B10:B12"/>
    <mergeCell ref="H29:I29"/>
    <mergeCell ref="A8:C8"/>
    <mergeCell ref="D29:D31"/>
    <mergeCell ref="H2:I2"/>
    <mergeCell ref="F5:G6"/>
    <mergeCell ref="H5:I6"/>
    <mergeCell ref="E29:E31"/>
    <mergeCell ref="C10:C12"/>
    <mergeCell ref="H10:I10"/>
    <mergeCell ref="B29:B31"/>
    <mergeCell ref="H3:I4"/>
    <mergeCell ref="A29:A31"/>
    <mergeCell ref="F10:G10"/>
    <mergeCell ref="A10:A12"/>
    <mergeCell ref="F29:G29"/>
    <mergeCell ref="D10:D12"/>
    <mergeCell ref="F3:G4"/>
  </mergeCells>
  <hyperlinks>
    <hyperlink ref="A8" r:id="rId1" display="http://www.ooo-schumacher.ru/instructions/index.php?num=12"/>
  </hyperlinks>
  <printOptions horizontalCentered="1"/>
  <pageMargins left="0.1968503937007874" right="0.1968503937007874" top="0.1968503937007874" bottom="0.1968503937007874" header="0.31496062992125984" footer="0.1968503937007874"/>
  <pageSetup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Volodin_D</cp:lastModifiedBy>
  <cp:lastPrinted>2018-01-11T03:47:34Z</cp:lastPrinted>
  <dcterms:created xsi:type="dcterms:W3CDTF">2006-01-10T07:59:56Z</dcterms:created>
  <dcterms:modified xsi:type="dcterms:W3CDTF">2019-02-01T03:37:47Z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