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ГО Менеджеры\Калькуляции и прайсы 2019\"/>
    </mc:Choice>
  </mc:AlternateContent>
  <bookViews>
    <workbookView xWindow="0" yWindow="0" windowWidth="20490" windowHeight="7740"/>
  </bookViews>
  <sheets>
    <sheet name="Спинка 2,4" sheetId="4" r:id="rId1"/>
    <sheet name="Лист2" sheetId="5" r:id="rId2"/>
  </sheets>
  <calcPr calcId="152511" fullPrecision="0"/>
</workbook>
</file>

<file path=xl/calcChain.xml><?xml version="1.0" encoding="utf-8"?>
<calcChain xmlns="http://schemas.openxmlformats.org/spreadsheetml/2006/main">
  <c r="K32" i="4" l="1"/>
  <c r="I32" i="4"/>
  <c r="H31" i="4"/>
  <c r="I31" i="4" s="1"/>
  <c r="K31" i="4" s="1"/>
  <c r="H32" i="4"/>
  <c r="G31" i="4"/>
  <c r="G32" i="4"/>
  <c r="G29" i="4" l="1"/>
  <c r="H20" i="4" l="1"/>
  <c r="G12" i="4"/>
  <c r="G13" i="4"/>
  <c r="G14" i="4"/>
  <c r="G15" i="4"/>
  <c r="G16" i="4"/>
  <c r="G17" i="4"/>
  <c r="G18" i="4"/>
  <c r="G20" i="4"/>
  <c r="G19" i="4"/>
  <c r="G40" i="4" l="1"/>
  <c r="G34" i="4"/>
  <c r="G39" i="4"/>
  <c r="E38" i="4"/>
  <c r="G38" i="4" s="1"/>
  <c r="G36" i="4"/>
  <c r="G35" i="4"/>
  <c r="G33" i="4"/>
  <c r="G30" i="4"/>
  <c r="H28" i="4"/>
  <c r="H40" i="4" s="1"/>
  <c r="I40" i="4" s="1"/>
  <c r="K40" i="4" s="1"/>
  <c r="G11" i="4"/>
  <c r="G21" i="4" s="1"/>
  <c r="G22" i="4" s="1"/>
  <c r="H10" i="4"/>
  <c r="H19" i="4" s="1"/>
  <c r="H15" i="4" l="1"/>
  <c r="I15" i="4" s="1"/>
  <c r="H12" i="4"/>
  <c r="I12" i="4" s="1"/>
  <c r="H16" i="4"/>
  <c r="I16" i="4" s="1"/>
  <c r="H13" i="4"/>
  <c r="I13" i="4" s="1"/>
  <c r="H17" i="4"/>
  <c r="H14" i="4"/>
  <c r="I14" i="4" s="1"/>
  <c r="H18" i="4"/>
  <c r="I18" i="4" s="1"/>
  <c r="I19" i="4"/>
  <c r="I17" i="4"/>
  <c r="I20" i="4"/>
  <c r="H34" i="4"/>
  <c r="I34" i="4" s="1"/>
  <c r="K34" i="4" s="1"/>
  <c r="G23" i="4"/>
  <c r="H37" i="4"/>
  <c r="I37" i="4" s="1"/>
  <c r="K37" i="4" s="1"/>
  <c r="H11" i="4"/>
  <c r="I11" i="4" s="1"/>
  <c r="H29" i="4"/>
  <c r="I29" i="4" s="1"/>
  <c r="H30" i="4"/>
  <c r="I30" i="4" s="1"/>
  <c r="K30" i="4" s="1"/>
  <c r="H33" i="4"/>
  <c r="I33" i="4" s="1"/>
  <c r="K33" i="4" s="1"/>
  <c r="H35" i="4"/>
  <c r="I35" i="4" s="1"/>
  <c r="K35" i="4" s="1"/>
  <c r="H36" i="4"/>
  <c r="I36" i="4" s="1"/>
  <c r="K36" i="4" s="1"/>
  <c r="G37" i="4"/>
  <c r="G41" i="4" s="1"/>
  <c r="G42" i="4" s="1"/>
  <c r="H38" i="4"/>
  <c r="I38" i="4" s="1"/>
  <c r="K38" i="4" s="1"/>
  <c r="H39" i="4"/>
  <c r="I39" i="4" s="1"/>
  <c r="K39" i="4" s="1"/>
  <c r="I21" i="4" l="1"/>
  <c r="K29" i="4"/>
  <c r="K41" i="4" s="1"/>
  <c r="K42" i="4" s="1"/>
  <c r="I41" i="4"/>
  <c r="G43" i="4"/>
  <c r="I42" i="4" l="1"/>
  <c r="I43" i="4" s="1"/>
  <c r="I22" i="4"/>
  <c r="I23" i="4" s="1"/>
  <c r="K43" i="4"/>
  <c r="H2" i="4" l="1"/>
</calcChain>
</file>

<file path=xl/sharedStrings.xml><?xml version="1.0" encoding="utf-8"?>
<sst xmlns="http://schemas.openxmlformats.org/spreadsheetml/2006/main" count="122" uniqueCount="80">
  <si>
    <t>Наименование товара</t>
  </si>
  <si>
    <t>шт.</t>
  </si>
  <si>
    <t>Итого:</t>
  </si>
  <si>
    <t>ВСЕГО:</t>
  </si>
  <si>
    <t>Цена</t>
  </si>
  <si>
    <t>Сумма</t>
  </si>
  <si>
    <t>Руб.</t>
  </si>
  <si>
    <t xml:space="preserve">№ п/п </t>
  </si>
  <si>
    <t>Ед. Изм.</t>
  </si>
  <si>
    <t>Кол-во</t>
  </si>
  <si>
    <t>Артикул</t>
  </si>
  <si>
    <t>10926</t>
  </si>
  <si>
    <t>10072</t>
  </si>
  <si>
    <t>10067</t>
  </si>
  <si>
    <t>10931</t>
  </si>
  <si>
    <t>13961</t>
  </si>
  <si>
    <t>Болт М6*28 для планок головки ножа  жатки</t>
  </si>
  <si>
    <t>Болт М6*18 для соединительной пластины ножа жатки</t>
  </si>
  <si>
    <t>Болт зубчатый М6*16 для крепления сегментов</t>
  </si>
  <si>
    <t>Гайка с фланцем крепления сегментов</t>
  </si>
  <si>
    <t>Укажите размер скидки</t>
  </si>
  <si>
    <t>Розница</t>
  </si>
  <si>
    <t>Опт</t>
  </si>
  <si>
    <t>Укажите курс ЕВРО</t>
  </si>
  <si>
    <t>евро</t>
  </si>
  <si>
    <t>руб</t>
  </si>
  <si>
    <t>Соединитель ножа 21*6</t>
  </si>
  <si>
    <t>1. Детали Российского производства.   Цены в рублях РФ.</t>
  </si>
  <si>
    <t>2. Детали производства Германии.      Цены в Евро.</t>
  </si>
  <si>
    <t>16502.01</t>
  </si>
  <si>
    <t xml:space="preserve">Натяжное устройство ЖВЗ-10,7 </t>
  </si>
  <si>
    <t>Консоль ЖВЗ 10,7</t>
  </si>
  <si>
    <t>13533</t>
  </si>
  <si>
    <t>Спинка ножа на 31 сегмент  (2400 мм.)</t>
  </si>
  <si>
    <t>MF-730 Прицепная Canada</t>
  </si>
  <si>
    <t>Стойка натяжного ролика</t>
  </si>
  <si>
    <t>Полоса 1х30х255</t>
  </si>
  <si>
    <t>Ролик направляющий в сборе</t>
  </si>
  <si>
    <t>Ремень клиновой С(В)- 3150</t>
  </si>
  <si>
    <t>Шкив привода D240</t>
  </si>
  <si>
    <t>Полоса, 6мм. 6х30х255</t>
  </si>
  <si>
    <t xml:space="preserve">Сегмент Pro-Cut с грубой насечкой </t>
  </si>
  <si>
    <t>- до 100 000 руб.</t>
  </si>
  <si>
    <t>скидка не предоставляется;</t>
  </si>
  <si>
    <t>- от 101 000 до 300 000 руб.</t>
  </si>
  <si>
    <t>- 10%;</t>
  </si>
  <si>
    <t>- от 301 000 до 600 000 руб.</t>
  </si>
  <si>
    <t>- 16%;</t>
  </si>
  <si>
    <t>- от 601 000 до 3 000 000 руб.</t>
  </si>
  <si>
    <t>- 23%;</t>
  </si>
  <si>
    <t>- от 3 001 000 до 7 000 000 руб.</t>
  </si>
  <si>
    <t>- 27%;</t>
  </si>
  <si>
    <t>- от 7 001 000 до 12 000 000 руб.</t>
  </si>
  <si>
    <t>- 30%;</t>
  </si>
  <si>
    <t>- от 12 001 000 до 20 000 000 руб.</t>
  </si>
  <si>
    <t>- 33%;</t>
  </si>
  <si>
    <t xml:space="preserve">- свыше 20 000 000 руб. </t>
  </si>
  <si>
    <t>- 35%.</t>
  </si>
  <si>
    <t>03216.01</t>
  </si>
  <si>
    <t>Головка ножа MF-730 прицепная Canada</t>
  </si>
  <si>
    <t>15957</t>
  </si>
  <si>
    <t>Привод косы Pro-Drive 85MVv GKF</t>
  </si>
  <si>
    <t>Система скидок:</t>
  </si>
  <si>
    <t xml:space="preserve">Натяжной ролик в сборе </t>
  </si>
  <si>
    <r>
      <t xml:space="preserve">Толщина бруса  </t>
    </r>
    <r>
      <rPr>
        <b/>
        <sz val="10"/>
        <rFont val="Arial Cyr"/>
        <charset val="204"/>
      </rPr>
      <t>10 мм</t>
    </r>
  </si>
  <si>
    <r>
      <t xml:space="preserve">Ширина захвата  </t>
    </r>
    <r>
      <rPr>
        <b/>
        <sz val="10"/>
        <rFont val="Arial Cyr"/>
        <charset val="204"/>
      </rPr>
      <t>9м</t>
    </r>
  </si>
  <si>
    <r>
      <t xml:space="preserve">Палец двойной 17 мм., закрытый, </t>
    </r>
    <r>
      <rPr>
        <i/>
        <sz val="10"/>
        <rFont val="Arial"/>
        <family val="2"/>
        <charset val="204"/>
      </rPr>
      <t xml:space="preserve">EASY CUTII, </t>
    </r>
    <r>
      <rPr>
        <sz val="10"/>
        <rFont val="Arial"/>
        <family val="2"/>
        <charset val="204"/>
      </rPr>
      <t>светло серый</t>
    </r>
  </si>
  <si>
    <t>10961.06</t>
  </si>
  <si>
    <t>Болт М 10х40</t>
  </si>
  <si>
    <t>13955</t>
  </si>
  <si>
    <t>Гайка М 10</t>
  </si>
  <si>
    <t>НДС 20%</t>
  </si>
  <si>
    <t>A012T</t>
  </si>
  <si>
    <t>A012X</t>
  </si>
  <si>
    <t>A014M</t>
  </si>
  <si>
    <t>A0124</t>
  </si>
  <si>
    <t>A014S</t>
  </si>
  <si>
    <t>Противозадирная пластичная смазка "Multipurpose EP 2 Grease" NLGI 2 (400г) (Group Schumacher)</t>
  </si>
  <si>
    <r>
      <t>Стоимость переоборудования</t>
    </r>
    <r>
      <rPr>
        <b/>
        <sz val="10"/>
        <rFont val="Arial Cyr"/>
        <charset val="204"/>
      </rPr>
      <t xml:space="preserve"> 9000р.</t>
    </r>
  </si>
  <si>
    <t>Цены действительны до 31.12.2019г.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</si>
</sst>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00"/>
    <numFmt numFmtId="165" formatCode="0.0000"/>
    <numFmt numFmtId="166" formatCode="_-* #,##0.00[$р.-419]_-;\-* #,##0.00[$р.-419]_-;_-* &quot;-&quot;??[$р.-419]_-;_-@_-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14"/>
      <name val="Arial Cyr"/>
      <charset val="204"/>
    </font>
    <font>
      <sz val="10"/>
      <name val="Arial CYR"/>
    </font>
    <font>
      <b/>
      <i/>
      <sz val="10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1"/>
      <name val="Calibri"/>
      <family val="2"/>
      <charset val="204"/>
    </font>
    <font>
      <b/>
      <sz val="9"/>
      <name val="Arial Cyr"/>
      <charset val="204"/>
    </font>
    <font>
      <b/>
      <u/>
      <sz val="9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b/>
      <sz val="16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0"/>
      <color rgb="FFFF0000"/>
      <name val="Arial Cyr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5" fontId="15" fillId="0" borderId="0" xfId="1" applyNumberFormat="1" applyFont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44" fontId="0" fillId="0" borderId="0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3" borderId="6" xfId="0" applyNumberFormat="1" applyFont="1" applyFill="1" applyBorder="1" applyAlignment="1">
      <alignment horizontal="right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0" fillId="0" borderId="0" xfId="0" applyFont="1"/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2" fontId="0" fillId="0" borderId="1" xfId="0" applyNumberFormat="1" applyFill="1" applyBorder="1" applyAlignment="1"/>
    <xf numFmtId="2" fontId="1" fillId="3" borderId="1" xfId="0" applyNumberFormat="1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49" fontId="18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left" vertical="center"/>
    </xf>
    <xf numFmtId="164" fontId="18" fillId="4" borderId="1" xfId="0" applyNumberFormat="1" applyFont="1" applyFill="1" applyBorder="1" applyAlignment="1">
      <alignment vertical="top"/>
    </xf>
    <xf numFmtId="164" fontId="0" fillId="3" borderId="1" xfId="0" applyNumberFormat="1" applyFont="1" applyFill="1" applyBorder="1" applyAlignment="1">
      <alignment horizontal="right" vertical="center" wrapText="1"/>
    </xf>
    <xf numFmtId="2" fontId="0" fillId="3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18" fillId="4" borderId="6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4" borderId="1" xfId="0" applyNumberFormat="1" applyFont="1" applyFill="1" applyBorder="1" applyAlignment="1">
      <alignment horizontal="left" vertical="center"/>
    </xf>
    <xf numFmtId="49" fontId="21" fillId="0" borderId="1" xfId="0" applyNumberFormat="1" applyFont="1" applyBorder="1" applyAlignment="1">
      <alignment horizontal="left" vertical="center"/>
    </xf>
    <xf numFmtId="49" fontId="21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166" fontId="16" fillId="2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165" fontId="16" fillId="0" borderId="0" xfId="1" applyNumberFormat="1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104775</xdr:colOff>
      <xdr:row>14</xdr:row>
      <xdr:rowOff>123825</xdr:rowOff>
    </xdr:from>
    <xdr:to>
      <xdr:col>17</xdr:col>
      <xdr:colOff>562045</xdr:colOff>
      <xdr:row>53</xdr:row>
      <xdr:rowOff>104775</xdr:rowOff>
    </xdr:to>
    <xdr:pic>
      <xdr:nvPicPr>
        <xdr:cNvPr id="6" name="Рисунок 5" descr="2012-06-19-04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39150" y="3086100"/>
          <a:ext cx="4057720" cy="72294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1</xdr:row>
      <xdr:rowOff>7857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4200" cy="788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H5" sqref="H5:I6"/>
    </sheetView>
  </sheetViews>
  <sheetFormatPr defaultColWidth="9.140625" defaultRowHeight="12.75" x14ac:dyDescent="0.2"/>
  <cols>
    <col min="1" max="1" width="2.7109375" style="58" customWidth="1"/>
    <col min="2" max="2" width="12.85546875" style="58" customWidth="1"/>
    <col min="3" max="3" width="43" style="2" customWidth="1"/>
    <col min="4" max="4" width="3.7109375" style="2" customWidth="1"/>
    <col min="5" max="5" width="4.28515625" style="58" customWidth="1"/>
    <col min="6" max="6" width="9" style="2" customWidth="1"/>
    <col min="7" max="7" width="9.28515625" style="2" customWidth="1"/>
    <col min="8" max="8" width="8.85546875" style="2" customWidth="1"/>
    <col min="9" max="9" width="10.140625" style="2" customWidth="1"/>
    <col min="10" max="10" width="4.7109375" style="26" customWidth="1"/>
    <col min="11" max="11" width="11.28515625" style="2" customWidth="1"/>
    <col min="12" max="12" width="10.42578125" style="2" customWidth="1"/>
    <col min="13" max="13" width="9" style="2" customWidth="1"/>
    <col min="14" max="14" width="7.140625" style="2" customWidth="1"/>
    <col min="15" max="16384" width="9.140625" style="2"/>
  </cols>
  <sheetData>
    <row r="1" spans="1:14" ht="61.5" customHeight="1" x14ac:dyDescent="0.2">
      <c r="B1" s="67"/>
      <c r="C1" s="34"/>
      <c r="D1" s="32"/>
      <c r="E1" s="60"/>
      <c r="F1" s="32"/>
      <c r="G1" s="32"/>
      <c r="H1" s="33"/>
      <c r="I1" s="33"/>
      <c r="J1" s="24"/>
    </row>
    <row r="2" spans="1:14" ht="38.25" customHeight="1" x14ac:dyDescent="0.2">
      <c r="C2" s="39" t="s">
        <v>34</v>
      </c>
      <c r="D2" s="35"/>
      <c r="E2" s="61"/>
      <c r="F2" s="131" t="s">
        <v>2</v>
      </c>
      <c r="G2" s="131"/>
      <c r="H2" s="132">
        <f>I23+K43</f>
        <v>18217.259999999998</v>
      </c>
      <c r="I2" s="132"/>
      <c r="J2" s="25"/>
      <c r="K2" s="77" t="s">
        <v>62</v>
      </c>
      <c r="L2" s="1"/>
      <c r="M2" s="1"/>
      <c r="N2" s="1"/>
    </row>
    <row r="3" spans="1:14" ht="15" x14ac:dyDescent="0.25">
      <c r="C3" s="2" t="s">
        <v>65</v>
      </c>
      <c r="D3" s="1"/>
      <c r="F3" s="133" t="s">
        <v>20</v>
      </c>
      <c r="G3" s="133"/>
      <c r="H3" s="134">
        <v>0</v>
      </c>
      <c r="I3" s="135"/>
      <c r="K3" s="78"/>
      <c r="L3" s="1"/>
      <c r="M3" s="1"/>
      <c r="N3" s="1"/>
    </row>
    <row r="4" spans="1:14" ht="15" x14ac:dyDescent="0.25">
      <c r="C4" s="2" t="s">
        <v>64</v>
      </c>
      <c r="D4" s="1"/>
      <c r="F4" s="133"/>
      <c r="G4" s="133"/>
      <c r="H4" s="135"/>
      <c r="I4" s="135"/>
      <c r="K4" s="78" t="s">
        <v>42</v>
      </c>
      <c r="L4" s="1"/>
      <c r="M4" s="1"/>
      <c r="N4" s="77" t="s">
        <v>43</v>
      </c>
    </row>
    <row r="5" spans="1:14" ht="15" x14ac:dyDescent="0.25">
      <c r="C5" s="42" t="s">
        <v>78</v>
      </c>
      <c r="D5" s="43"/>
      <c r="E5" s="62"/>
      <c r="F5" s="136" t="s">
        <v>23</v>
      </c>
      <c r="G5" s="136"/>
      <c r="H5" s="137">
        <v>0</v>
      </c>
      <c r="I5" s="137"/>
      <c r="K5" s="78" t="s">
        <v>44</v>
      </c>
      <c r="L5" s="1"/>
      <c r="M5" s="1"/>
      <c r="N5" s="1" t="s">
        <v>45</v>
      </c>
    </row>
    <row r="6" spans="1:14" ht="15" x14ac:dyDescent="0.25">
      <c r="A6" s="117" t="s">
        <v>79</v>
      </c>
      <c r="E6" s="63"/>
      <c r="F6" s="136"/>
      <c r="G6" s="136"/>
      <c r="H6" s="137"/>
      <c r="I6" s="137"/>
      <c r="J6" s="27"/>
      <c r="K6" s="78" t="s">
        <v>46</v>
      </c>
      <c r="L6" s="1"/>
      <c r="M6" s="1"/>
      <c r="N6" s="1" t="s">
        <v>47</v>
      </c>
    </row>
    <row r="7" spans="1:14" ht="20.25" x14ac:dyDescent="0.25">
      <c r="A7" s="118" t="s">
        <v>27</v>
      </c>
      <c r="E7" s="63"/>
      <c r="F7" s="37"/>
      <c r="G7" s="37"/>
      <c r="H7" s="38"/>
      <c r="I7" s="38"/>
      <c r="J7" s="27"/>
      <c r="K7" s="78" t="s">
        <v>48</v>
      </c>
      <c r="L7" s="1"/>
      <c r="M7" s="1"/>
      <c r="N7" s="1" t="s">
        <v>49</v>
      </c>
    </row>
    <row r="8" spans="1:14" ht="15" x14ac:dyDescent="0.25">
      <c r="A8" s="127" t="s">
        <v>7</v>
      </c>
      <c r="B8" s="130" t="s">
        <v>10</v>
      </c>
      <c r="C8" s="130" t="s">
        <v>0</v>
      </c>
      <c r="D8" s="130" t="s">
        <v>8</v>
      </c>
      <c r="E8" s="130" t="s">
        <v>9</v>
      </c>
      <c r="F8" s="127" t="s">
        <v>21</v>
      </c>
      <c r="G8" s="127"/>
      <c r="H8" s="127" t="s">
        <v>22</v>
      </c>
      <c r="I8" s="127"/>
      <c r="J8" s="28"/>
      <c r="K8" s="78" t="s">
        <v>50</v>
      </c>
      <c r="L8" s="1"/>
      <c r="M8" s="1"/>
      <c r="N8" s="1" t="s">
        <v>51</v>
      </c>
    </row>
    <row r="9" spans="1:14" ht="15" x14ac:dyDescent="0.25">
      <c r="A9" s="127"/>
      <c r="B9" s="130"/>
      <c r="C9" s="130"/>
      <c r="D9" s="130"/>
      <c r="E9" s="130"/>
      <c r="F9" s="55" t="s">
        <v>4</v>
      </c>
      <c r="G9" s="50" t="s">
        <v>5</v>
      </c>
      <c r="H9" s="55" t="s">
        <v>4</v>
      </c>
      <c r="I9" s="50" t="s">
        <v>5</v>
      </c>
      <c r="J9" s="29"/>
      <c r="K9" s="78" t="s">
        <v>52</v>
      </c>
      <c r="L9" s="1"/>
      <c r="M9" s="1"/>
      <c r="N9" s="1" t="s">
        <v>53</v>
      </c>
    </row>
    <row r="10" spans="1:14" ht="15" x14ac:dyDescent="0.25">
      <c r="A10" s="127"/>
      <c r="B10" s="130"/>
      <c r="C10" s="130"/>
      <c r="D10" s="130"/>
      <c r="E10" s="130"/>
      <c r="F10" s="51"/>
      <c r="G10" s="52" t="s">
        <v>6</v>
      </c>
      <c r="H10" s="53">
        <f>H3</f>
        <v>0</v>
      </c>
      <c r="I10" s="52" t="s">
        <v>6</v>
      </c>
      <c r="J10" s="30"/>
      <c r="K10" s="78" t="s">
        <v>54</v>
      </c>
      <c r="L10" s="1"/>
      <c r="M10" s="1"/>
      <c r="N10" s="1" t="s">
        <v>55</v>
      </c>
    </row>
    <row r="11" spans="1:14" ht="25.5" x14ac:dyDescent="0.25">
      <c r="A11" s="5">
        <v>1</v>
      </c>
      <c r="B11" s="123" t="s">
        <v>72</v>
      </c>
      <c r="C11" s="36" t="s">
        <v>31</v>
      </c>
      <c r="D11" s="48" t="s">
        <v>1</v>
      </c>
      <c r="E11" s="48">
        <v>1</v>
      </c>
      <c r="F11" s="83">
        <v>3665.25</v>
      </c>
      <c r="G11" s="84">
        <f t="shared" ref="G11:G20" si="0">F11*E11</f>
        <v>3665.25</v>
      </c>
      <c r="H11" s="85">
        <f t="shared" ref="H11:H19" si="1">F11-F11*H$10</f>
        <v>3665.25</v>
      </c>
      <c r="I11" s="84">
        <f t="shared" ref="I11:I20" si="2">H11*E11</f>
        <v>3665.25</v>
      </c>
      <c r="J11" s="28"/>
      <c r="K11" s="78" t="s">
        <v>56</v>
      </c>
      <c r="L11" s="1"/>
      <c r="M11" s="1"/>
      <c r="N11" s="1" t="s">
        <v>57</v>
      </c>
    </row>
    <row r="12" spans="1:14" s="3" customFormat="1" ht="25.5" x14ac:dyDescent="0.2">
      <c r="A12" s="5">
        <v>2</v>
      </c>
      <c r="B12" s="124" t="s">
        <v>73</v>
      </c>
      <c r="C12" s="36" t="s">
        <v>30</v>
      </c>
      <c r="D12" s="48" t="s">
        <v>1</v>
      </c>
      <c r="E12" s="48">
        <v>1</v>
      </c>
      <c r="F12" s="85">
        <v>1779.65</v>
      </c>
      <c r="G12" s="84">
        <f t="shared" si="0"/>
        <v>1779.65</v>
      </c>
      <c r="H12" s="85">
        <f t="shared" si="1"/>
        <v>1779.65</v>
      </c>
      <c r="I12" s="84">
        <f t="shared" si="2"/>
        <v>1779.65</v>
      </c>
      <c r="J12" s="17"/>
      <c r="M12" s="23"/>
    </row>
    <row r="13" spans="1:14" ht="25.5" x14ac:dyDescent="0.2">
      <c r="A13" s="5">
        <v>3</v>
      </c>
      <c r="B13" s="81">
        <v>75040</v>
      </c>
      <c r="C13" s="65" t="s">
        <v>35</v>
      </c>
      <c r="D13" s="48" t="s">
        <v>1</v>
      </c>
      <c r="E13" s="56">
        <v>1</v>
      </c>
      <c r="F13" s="89">
        <v>336.36</v>
      </c>
      <c r="G13" s="84">
        <f t="shared" si="0"/>
        <v>336.36</v>
      </c>
      <c r="H13" s="85">
        <f t="shared" si="1"/>
        <v>336.36</v>
      </c>
      <c r="I13" s="84">
        <f t="shared" si="2"/>
        <v>336.36</v>
      </c>
    </row>
    <row r="14" spans="1:14" ht="25.5" x14ac:dyDescent="0.2">
      <c r="A14" s="5">
        <v>4</v>
      </c>
      <c r="B14" s="82">
        <v>12802</v>
      </c>
      <c r="C14" s="59" t="s">
        <v>39</v>
      </c>
      <c r="D14" s="48" t="s">
        <v>1</v>
      </c>
      <c r="E14" s="56">
        <v>1</v>
      </c>
      <c r="F14" s="90">
        <v>2850</v>
      </c>
      <c r="G14" s="84">
        <f t="shared" si="0"/>
        <v>2850</v>
      </c>
      <c r="H14" s="85">
        <f t="shared" si="1"/>
        <v>2850</v>
      </c>
      <c r="I14" s="84">
        <f t="shared" si="2"/>
        <v>2850</v>
      </c>
    </row>
    <row r="15" spans="1:14" s="3" customFormat="1" ht="25.5" x14ac:dyDescent="0.2">
      <c r="A15" s="5">
        <v>5</v>
      </c>
      <c r="B15" s="82">
        <v>12698</v>
      </c>
      <c r="C15" s="54" t="s">
        <v>63</v>
      </c>
      <c r="D15" s="48" t="s">
        <v>1</v>
      </c>
      <c r="E15" s="48">
        <v>1</v>
      </c>
      <c r="F15" s="90">
        <v>683.41</v>
      </c>
      <c r="G15" s="84">
        <f t="shared" si="0"/>
        <v>683.41</v>
      </c>
      <c r="H15" s="85">
        <f t="shared" si="1"/>
        <v>683.41</v>
      </c>
      <c r="I15" s="84">
        <f t="shared" si="2"/>
        <v>683.41</v>
      </c>
      <c r="J15" s="17"/>
      <c r="M15" s="23"/>
    </row>
    <row r="16" spans="1:14" ht="25.5" x14ac:dyDescent="0.2">
      <c r="A16" s="5">
        <v>6</v>
      </c>
      <c r="B16" s="125" t="s">
        <v>74</v>
      </c>
      <c r="C16" s="66" t="s">
        <v>37</v>
      </c>
      <c r="D16" s="48" t="s">
        <v>1</v>
      </c>
      <c r="E16" s="56">
        <v>1</v>
      </c>
      <c r="F16" s="90">
        <v>711.29</v>
      </c>
      <c r="G16" s="84">
        <f t="shared" si="0"/>
        <v>711.29</v>
      </c>
      <c r="H16" s="85">
        <f t="shared" si="1"/>
        <v>711.29</v>
      </c>
      <c r="I16" s="84">
        <f t="shared" si="2"/>
        <v>711.29</v>
      </c>
    </row>
    <row r="17" spans="1:13" ht="25.5" x14ac:dyDescent="0.2">
      <c r="A17" s="5">
        <v>7</v>
      </c>
      <c r="B17" s="91"/>
      <c r="C17" s="92" t="s">
        <v>38</v>
      </c>
      <c r="D17" s="48" t="s">
        <v>1</v>
      </c>
      <c r="E17" s="56">
        <v>1</v>
      </c>
      <c r="F17" s="93">
        <v>823.17</v>
      </c>
      <c r="G17" s="84">
        <f t="shared" si="0"/>
        <v>823.17</v>
      </c>
      <c r="H17" s="85">
        <f t="shared" si="1"/>
        <v>823.17</v>
      </c>
      <c r="I17" s="84">
        <f t="shared" si="2"/>
        <v>823.17</v>
      </c>
    </row>
    <row r="18" spans="1:13" s="3" customFormat="1" ht="25.5" x14ac:dyDescent="0.2">
      <c r="A18" s="5">
        <v>8</v>
      </c>
      <c r="B18" s="119" t="s">
        <v>75</v>
      </c>
      <c r="C18" s="4" t="s">
        <v>40</v>
      </c>
      <c r="D18" s="48" t="s">
        <v>1</v>
      </c>
      <c r="E18" s="48">
        <v>30</v>
      </c>
      <c r="F18" s="85">
        <v>88.66</v>
      </c>
      <c r="G18" s="84">
        <f t="shared" si="0"/>
        <v>2659.8</v>
      </c>
      <c r="H18" s="85">
        <f t="shared" si="1"/>
        <v>88.66</v>
      </c>
      <c r="I18" s="84">
        <f t="shared" si="2"/>
        <v>2659.8</v>
      </c>
      <c r="J18" s="2"/>
      <c r="K18" s="2"/>
      <c r="L18" s="23"/>
      <c r="M18" s="23"/>
    </row>
    <row r="19" spans="1:13" s="73" customFormat="1" ht="25.5" x14ac:dyDescent="0.2">
      <c r="A19" s="5">
        <v>9</v>
      </c>
      <c r="B19" s="126" t="s">
        <v>76</v>
      </c>
      <c r="C19" s="70" t="s">
        <v>36</v>
      </c>
      <c r="D19" s="71" t="s">
        <v>1</v>
      </c>
      <c r="E19" s="72">
        <v>30</v>
      </c>
      <c r="F19" s="90">
        <v>49.24</v>
      </c>
      <c r="G19" s="84">
        <f>F19*E19</f>
        <v>1477.2</v>
      </c>
      <c r="H19" s="85">
        <f t="shared" si="1"/>
        <v>49.24</v>
      </c>
      <c r="I19" s="84">
        <f>H19*E19</f>
        <v>1477.2</v>
      </c>
    </row>
    <row r="20" spans="1:13" s="3" customFormat="1" ht="35.25" customHeight="1" x14ac:dyDescent="0.2">
      <c r="A20" s="5">
        <v>10</v>
      </c>
      <c r="B20" s="79"/>
      <c r="C20" s="80" t="s">
        <v>77</v>
      </c>
      <c r="D20" s="48" t="s">
        <v>1</v>
      </c>
      <c r="E20" s="48">
        <v>1</v>
      </c>
      <c r="F20" s="85">
        <v>194.92</v>
      </c>
      <c r="G20" s="84">
        <f t="shared" si="0"/>
        <v>194.92</v>
      </c>
      <c r="H20" s="85">
        <f>F20</f>
        <v>194.92</v>
      </c>
      <c r="I20" s="84">
        <f t="shared" si="2"/>
        <v>194.92</v>
      </c>
      <c r="J20" s="2"/>
      <c r="K20" s="2"/>
      <c r="L20" s="23"/>
      <c r="M20" s="23"/>
    </row>
    <row r="21" spans="1:13" s="3" customFormat="1" x14ac:dyDescent="0.2">
      <c r="A21" s="6"/>
      <c r="B21" s="6"/>
      <c r="C21" s="7" t="s">
        <v>2</v>
      </c>
      <c r="D21" s="8"/>
      <c r="E21" s="9"/>
      <c r="F21" s="86"/>
      <c r="G21" s="87">
        <f>SUM(G11:G20)</f>
        <v>15181.05</v>
      </c>
      <c r="H21" s="88"/>
      <c r="I21" s="87">
        <f>SUM(I11:I20)</f>
        <v>15181.05</v>
      </c>
      <c r="J21" s="17"/>
      <c r="K21" s="23"/>
      <c r="L21" s="23"/>
      <c r="M21" s="23"/>
    </row>
    <row r="22" spans="1:13" s="3" customFormat="1" x14ac:dyDescent="0.2">
      <c r="A22" s="6"/>
      <c r="B22" s="6"/>
      <c r="C22" s="10" t="s">
        <v>71</v>
      </c>
      <c r="D22" s="11"/>
      <c r="E22" s="12"/>
      <c r="F22" s="13"/>
      <c r="G22" s="40">
        <f>G21*20%</f>
        <v>3036.21</v>
      </c>
      <c r="H22" s="41"/>
      <c r="I22" s="40">
        <f>I21*20%</f>
        <v>3036.21</v>
      </c>
      <c r="J22" s="17"/>
      <c r="K22" s="23"/>
      <c r="L22" s="23"/>
      <c r="M22" s="23"/>
    </row>
    <row r="23" spans="1:13" s="3" customFormat="1" x14ac:dyDescent="0.2">
      <c r="A23" s="6"/>
      <c r="B23" s="6"/>
      <c r="C23" s="10" t="s">
        <v>3</v>
      </c>
      <c r="D23" s="11"/>
      <c r="E23" s="12"/>
      <c r="F23" s="13"/>
      <c r="G23" s="40">
        <f>G22+G21</f>
        <v>18217.259999999998</v>
      </c>
      <c r="H23" s="41"/>
      <c r="I23" s="40">
        <f>I22+I21</f>
        <v>18217.259999999998</v>
      </c>
      <c r="J23" s="17"/>
      <c r="K23" s="23"/>
      <c r="L23" s="23"/>
      <c r="M23" s="23"/>
    </row>
    <row r="24" spans="1:13" s="3" customFormat="1" x14ac:dyDescent="0.2">
      <c r="A24" s="6"/>
      <c r="B24" s="6"/>
      <c r="C24" s="15"/>
      <c r="D24" s="6"/>
      <c r="E24" s="6"/>
      <c r="F24" s="16"/>
      <c r="G24" s="17"/>
      <c r="H24" s="18"/>
      <c r="I24" s="18"/>
      <c r="J24" s="17"/>
      <c r="K24" s="23"/>
      <c r="L24" s="23"/>
      <c r="M24" s="23"/>
    </row>
    <row r="25" spans="1:13" s="3" customFormat="1" x14ac:dyDescent="0.2">
      <c r="A25" s="116" t="s">
        <v>28</v>
      </c>
      <c r="B25" s="96"/>
      <c r="C25" s="97"/>
      <c r="D25" s="98"/>
      <c r="E25" s="96"/>
      <c r="F25" s="99"/>
      <c r="G25" s="99"/>
      <c r="H25" s="99"/>
      <c r="I25" s="99"/>
      <c r="J25" s="100"/>
      <c r="K25" s="98"/>
      <c r="L25" s="23"/>
      <c r="M25" s="23"/>
    </row>
    <row r="26" spans="1:13" s="3" customFormat="1" x14ac:dyDescent="0.2">
      <c r="A26" s="128" t="s">
        <v>7</v>
      </c>
      <c r="B26" s="129" t="s">
        <v>10</v>
      </c>
      <c r="C26" s="129" t="s">
        <v>0</v>
      </c>
      <c r="D26" s="129" t="s">
        <v>8</v>
      </c>
      <c r="E26" s="129" t="s">
        <v>9</v>
      </c>
      <c r="F26" s="128" t="s">
        <v>21</v>
      </c>
      <c r="G26" s="128"/>
      <c r="H26" s="128" t="s">
        <v>22</v>
      </c>
      <c r="I26" s="128"/>
      <c r="J26" s="41"/>
      <c r="K26" s="101" t="s">
        <v>22</v>
      </c>
      <c r="L26" s="23"/>
      <c r="M26" s="23"/>
    </row>
    <row r="27" spans="1:13" s="3" customFormat="1" x14ac:dyDescent="0.2">
      <c r="A27" s="128"/>
      <c r="B27" s="129"/>
      <c r="C27" s="129"/>
      <c r="D27" s="129"/>
      <c r="E27" s="129"/>
      <c r="F27" s="101" t="s">
        <v>4</v>
      </c>
      <c r="G27" s="102" t="s">
        <v>5</v>
      </c>
      <c r="H27" s="101" t="s">
        <v>4</v>
      </c>
      <c r="I27" s="102" t="s">
        <v>5</v>
      </c>
      <c r="J27" s="41"/>
      <c r="K27" s="102" t="s">
        <v>5</v>
      </c>
      <c r="L27" s="23"/>
      <c r="M27" s="23"/>
    </row>
    <row r="28" spans="1:13" s="3" customFormat="1" x14ac:dyDescent="0.2">
      <c r="A28" s="128"/>
      <c r="B28" s="129"/>
      <c r="C28" s="129"/>
      <c r="D28" s="129"/>
      <c r="E28" s="129"/>
      <c r="F28" s="103"/>
      <c r="G28" s="104" t="s">
        <v>24</v>
      </c>
      <c r="H28" s="105">
        <f>H3</f>
        <v>0</v>
      </c>
      <c r="I28" s="104" t="s">
        <v>24</v>
      </c>
      <c r="J28" s="41"/>
      <c r="K28" s="104" t="s">
        <v>25</v>
      </c>
      <c r="L28" s="23"/>
      <c r="M28" s="23"/>
    </row>
    <row r="29" spans="1:13" s="73" customFormat="1" ht="25.5" x14ac:dyDescent="0.2">
      <c r="A29" s="71">
        <v>1</v>
      </c>
      <c r="B29" s="106" t="s">
        <v>29</v>
      </c>
      <c r="C29" s="121" t="s">
        <v>66</v>
      </c>
      <c r="D29" s="75" t="s">
        <v>1</v>
      </c>
      <c r="E29" s="71">
        <v>60</v>
      </c>
      <c r="F29" s="107">
        <v>8.5</v>
      </c>
      <c r="G29" s="108">
        <f>F29*E29</f>
        <v>510</v>
      </c>
      <c r="H29" s="76">
        <f t="shared" ref="H29:H40" si="3">F29-F29*H$28</f>
        <v>8.5</v>
      </c>
      <c r="I29" s="108">
        <f t="shared" ref="I29:I40" si="4">H29*E29</f>
        <v>510</v>
      </c>
      <c r="J29" s="74"/>
      <c r="K29" s="109">
        <f t="shared" ref="K29:K40" si="5">I29*H$5</f>
        <v>0</v>
      </c>
    </row>
    <row r="30" spans="1:13" ht="25.5" x14ac:dyDescent="0.2">
      <c r="A30" s="48">
        <v>2</v>
      </c>
      <c r="B30" s="94" t="s">
        <v>67</v>
      </c>
      <c r="C30" s="119" t="s">
        <v>41</v>
      </c>
      <c r="D30" s="49" t="s">
        <v>1</v>
      </c>
      <c r="E30" s="49">
        <v>125</v>
      </c>
      <c r="F30" s="74">
        <v>0.93</v>
      </c>
      <c r="G30" s="108">
        <f t="shared" ref="G30:G40" si="6">F30*E30</f>
        <v>116.25</v>
      </c>
      <c r="H30" s="20">
        <f t="shared" si="3"/>
        <v>0.93</v>
      </c>
      <c r="I30" s="108">
        <f t="shared" si="4"/>
        <v>116.25</v>
      </c>
      <c r="J30" s="110"/>
      <c r="K30" s="109">
        <f t="shared" si="5"/>
        <v>0</v>
      </c>
      <c r="L30" s="23"/>
      <c r="M30" s="23"/>
    </row>
    <row r="31" spans="1:13" ht="25.5" x14ac:dyDescent="0.2">
      <c r="A31" s="71">
        <v>3</v>
      </c>
      <c r="B31" s="94">
        <v>12997</v>
      </c>
      <c r="C31" s="119" t="s">
        <v>68</v>
      </c>
      <c r="D31" s="49" t="s">
        <v>1</v>
      </c>
      <c r="E31" s="49">
        <v>120</v>
      </c>
      <c r="F31" s="122">
        <v>0.19</v>
      </c>
      <c r="G31" s="108">
        <f t="shared" si="6"/>
        <v>22.8</v>
      </c>
      <c r="H31" s="20">
        <f t="shared" si="3"/>
        <v>0.19</v>
      </c>
      <c r="I31" s="108">
        <f t="shared" si="4"/>
        <v>22.8</v>
      </c>
      <c r="J31" s="110"/>
      <c r="K31" s="109">
        <f t="shared" si="5"/>
        <v>0</v>
      </c>
      <c r="L31" s="23"/>
      <c r="M31" s="23"/>
    </row>
    <row r="32" spans="1:13" ht="25.5" x14ac:dyDescent="0.2">
      <c r="A32" s="48">
        <v>4</v>
      </c>
      <c r="B32" s="94" t="s">
        <v>69</v>
      </c>
      <c r="C32" s="119" t="s">
        <v>70</v>
      </c>
      <c r="D32" s="49" t="s">
        <v>1</v>
      </c>
      <c r="E32" s="49">
        <v>120</v>
      </c>
      <c r="F32" s="122">
        <v>0.11</v>
      </c>
      <c r="G32" s="108">
        <f t="shared" si="6"/>
        <v>13.2</v>
      </c>
      <c r="H32" s="20">
        <f t="shared" si="3"/>
        <v>0.11</v>
      </c>
      <c r="I32" s="108">
        <f t="shared" si="4"/>
        <v>13.2</v>
      </c>
      <c r="J32" s="110"/>
      <c r="K32" s="109">
        <f t="shared" si="5"/>
        <v>0</v>
      </c>
      <c r="L32" s="23"/>
      <c r="M32" s="23"/>
    </row>
    <row r="33" spans="1:13" ht="25.5" x14ac:dyDescent="0.2">
      <c r="A33" s="71">
        <v>5</v>
      </c>
      <c r="B33" s="94" t="s">
        <v>11</v>
      </c>
      <c r="C33" s="79" t="s">
        <v>26</v>
      </c>
      <c r="D33" s="49" t="s">
        <v>1</v>
      </c>
      <c r="E33" s="49">
        <v>3</v>
      </c>
      <c r="F33" s="111">
        <v>7.45</v>
      </c>
      <c r="G33" s="108">
        <f t="shared" si="6"/>
        <v>22.35</v>
      </c>
      <c r="H33" s="20">
        <f t="shared" si="3"/>
        <v>7.45</v>
      </c>
      <c r="I33" s="108">
        <f t="shared" si="4"/>
        <v>22.35</v>
      </c>
      <c r="J33" s="57"/>
      <c r="K33" s="109">
        <f t="shared" si="5"/>
        <v>0</v>
      </c>
      <c r="L33" s="23"/>
      <c r="M33" s="23"/>
    </row>
    <row r="34" spans="1:13" ht="25.5" x14ac:dyDescent="0.2">
      <c r="A34" s="48">
        <v>6</v>
      </c>
      <c r="B34" s="91" t="s">
        <v>32</v>
      </c>
      <c r="C34" s="120" t="s">
        <v>33</v>
      </c>
      <c r="D34" s="49" t="s">
        <v>1</v>
      </c>
      <c r="E34" s="48">
        <v>4</v>
      </c>
      <c r="F34" s="111">
        <v>16.989999999999998</v>
      </c>
      <c r="G34" s="108">
        <f t="shared" si="6"/>
        <v>67.959999999999994</v>
      </c>
      <c r="H34" s="20">
        <f t="shared" si="3"/>
        <v>16.989999999999998</v>
      </c>
      <c r="I34" s="108">
        <f t="shared" si="4"/>
        <v>67.959999999999994</v>
      </c>
      <c r="J34" s="112"/>
      <c r="K34" s="109">
        <f t="shared" si="5"/>
        <v>0</v>
      </c>
    </row>
    <row r="35" spans="1:13" ht="25.5" x14ac:dyDescent="0.2">
      <c r="A35" s="71">
        <v>7</v>
      </c>
      <c r="B35" s="94" t="s">
        <v>13</v>
      </c>
      <c r="C35" s="79" t="s">
        <v>17</v>
      </c>
      <c r="D35" s="49" t="s">
        <v>1</v>
      </c>
      <c r="E35" s="48">
        <v>30</v>
      </c>
      <c r="F35" s="111">
        <v>9.7000000000000003E-2</v>
      </c>
      <c r="G35" s="108">
        <f t="shared" si="6"/>
        <v>2.91</v>
      </c>
      <c r="H35" s="20">
        <f t="shared" si="3"/>
        <v>9.7000000000000003E-2</v>
      </c>
      <c r="I35" s="108">
        <f t="shared" si="4"/>
        <v>2.91</v>
      </c>
      <c r="J35" s="113"/>
      <c r="K35" s="109">
        <f t="shared" si="5"/>
        <v>0</v>
      </c>
      <c r="L35" s="23"/>
      <c r="M35" s="23"/>
    </row>
    <row r="36" spans="1:13" ht="25.5" x14ac:dyDescent="0.2">
      <c r="A36" s="48">
        <v>8</v>
      </c>
      <c r="B36" s="94" t="s">
        <v>12</v>
      </c>
      <c r="C36" s="79" t="s">
        <v>16</v>
      </c>
      <c r="D36" s="49" t="s">
        <v>1</v>
      </c>
      <c r="E36" s="48">
        <v>3</v>
      </c>
      <c r="F36" s="111">
        <v>0.11799999999999999</v>
      </c>
      <c r="G36" s="108">
        <f t="shared" si="6"/>
        <v>0.35399999999999998</v>
      </c>
      <c r="H36" s="20">
        <f t="shared" si="3"/>
        <v>0.11799999999999999</v>
      </c>
      <c r="I36" s="108">
        <f t="shared" si="4"/>
        <v>0.35399999999999998</v>
      </c>
      <c r="J36" s="113"/>
      <c r="K36" s="109">
        <f t="shared" si="5"/>
        <v>0</v>
      </c>
      <c r="L36" s="23"/>
      <c r="M36" s="23"/>
    </row>
    <row r="37" spans="1:13" ht="25.5" x14ac:dyDescent="0.2">
      <c r="A37" s="71">
        <v>9</v>
      </c>
      <c r="B37" s="94" t="s">
        <v>14</v>
      </c>
      <c r="C37" s="79" t="s">
        <v>18</v>
      </c>
      <c r="D37" s="49" t="s">
        <v>1</v>
      </c>
      <c r="E37" s="49">
        <v>221</v>
      </c>
      <c r="F37" s="74">
        <v>0.1</v>
      </c>
      <c r="G37" s="108">
        <f t="shared" si="6"/>
        <v>22.1</v>
      </c>
      <c r="H37" s="20">
        <f t="shared" si="3"/>
        <v>0.1</v>
      </c>
      <c r="I37" s="108">
        <f t="shared" si="4"/>
        <v>22.1</v>
      </c>
      <c r="J37" s="113"/>
      <c r="K37" s="109">
        <f t="shared" si="5"/>
        <v>0</v>
      </c>
      <c r="L37" s="23"/>
      <c r="M37" s="23"/>
    </row>
    <row r="38" spans="1:13" ht="25.5" x14ac:dyDescent="0.2">
      <c r="A38" s="48">
        <v>10</v>
      </c>
      <c r="B38" s="94" t="s">
        <v>15</v>
      </c>
      <c r="C38" s="79" t="s">
        <v>19</v>
      </c>
      <c r="D38" s="49" t="s">
        <v>1</v>
      </c>
      <c r="E38" s="49">
        <f>E37</f>
        <v>221</v>
      </c>
      <c r="F38" s="111">
        <v>3.5000000000000003E-2</v>
      </c>
      <c r="G38" s="108">
        <f t="shared" si="6"/>
        <v>7.7350000000000003</v>
      </c>
      <c r="H38" s="20">
        <f t="shared" si="3"/>
        <v>3.5000000000000003E-2</v>
      </c>
      <c r="I38" s="108">
        <f t="shared" si="4"/>
        <v>7.7350000000000003</v>
      </c>
      <c r="J38" s="113"/>
      <c r="K38" s="109">
        <f t="shared" si="5"/>
        <v>0</v>
      </c>
      <c r="L38" s="23"/>
      <c r="M38" s="23"/>
    </row>
    <row r="39" spans="1:13" ht="25.5" x14ac:dyDescent="0.2">
      <c r="A39" s="71">
        <v>11</v>
      </c>
      <c r="B39" s="95" t="s">
        <v>58</v>
      </c>
      <c r="C39" s="114" t="s">
        <v>59</v>
      </c>
      <c r="D39" s="49" t="s">
        <v>1</v>
      </c>
      <c r="E39" s="48">
        <v>1</v>
      </c>
      <c r="F39" s="107">
        <v>43.52</v>
      </c>
      <c r="G39" s="108">
        <f t="shared" si="6"/>
        <v>43.52</v>
      </c>
      <c r="H39" s="20">
        <f t="shared" si="3"/>
        <v>43.52</v>
      </c>
      <c r="I39" s="108">
        <f t="shared" si="4"/>
        <v>43.52</v>
      </c>
      <c r="J39" s="45"/>
      <c r="K39" s="109">
        <f t="shared" si="5"/>
        <v>0</v>
      </c>
    </row>
    <row r="40" spans="1:13" ht="25.5" x14ac:dyDescent="0.2">
      <c r="A40" s="48">
        <v>12</v>
      </c>
      <c r="B40" s="79" t="s">
        <v>60</v>
      </c>
      <c r="C40" s="36" t="s">
        <v>61</v>
      </c>
      <c r="D40" s="49" t="s">
        <v>1</v>
      </c>
      <c r="E40" s="48">
        <v>1</v>
      </c>
      <c r="F40" s="111">
        <v>1039.24</v>
      </c>
      <c r="G40" s="108">
        <f t="shared" si="6"/>
        <v>1039.24</v>
      </c>
      <c r="H40" s="20">
        <f t="shared" si="3"/>
        <v>1039.24</v>
      </c>
      <c r="I40" s="108">
        <f t="shared" si="4"/>
        <v>1039.24</v>
      </c>
      <c r="J40" s="112"/>
      <c r="K40" s="109">
        <f t="shared" si="5"/>
        <v>0</v>
      </c>
    </row>
    <row r="41" spans="1:13" x14ac:dyDescent="0.2">
      <c r="A41" s="68"/>
      <c r="B41" s="68"/>
      <c r="C41" s="7" t="s">
        <v>2</v>
      </c>
      <c r="D41" s="8"/>
      <c r="E41" s="9"/>
      <c r="F41" s="21"/>
      <c r="G41" s="46">
        <f>SUM(G29:G40)</f>
        <v>1868.4190000000001</v>
      </c>
      <c r="H41" s="47"/>
      <c r="I41" s="46">
        <f>SUM(I29:I40)</f>
        <v>1868.4190000000001</v>
      </c>
      <c r="J41" s="115"/>
      <c r="K41" s="40">
        <f>SUM(K29:K40)</f>
        <v>0</v>
      </c>
    </row>
    <row r="42" spans="1:13" x14ac:dyDescent="0.2">
      <c r="A42" s="68"/>
      <c r="B42" s="68"/>
      <c r="C42" s="10" t="s">
        <v>71</v>
      </c>
      <c r="D42" s="11"/>
      <c r="E42" s="12"/>
      <c r="F42" s="22"/>
      <c r="G42" s="44">
        <f>G41*20%</f>
        <v>373.68400000000003</v>
      </c>
      <c r="H42" s="45"/>
      <c r="I42" s="44">
        <f>I41*20%</f>
        <v>373.68400000000003</v>
      </c>
      <c r="J42" s="115"/>
      <c r="K42" s="40">
        <f>K41*20%</f>
        <v>0</v>
      </c>
    </row>
    <row r="43" spans="1:13" x14ac:dyDescent="0.2">
      <c r="A43" s="68"/>
      <c r="B43" s="68"/>
      <c r="C43" s="10" t="s">
        <v>3</v>
      </c>
      <c r="D43" s="11"/>
      <c r="E43" s="12"/>
      <c r="F43" s="22"/>
      <c r="G43" s="44">
        <f>G42+G41</f>
        <v>2242.1030000000001</v>
      </c>
      <c r="H43" s="45"/>
      <c r="I43" s="44">
        <f>I42+I41</f>
        <v>2242.1030000000001</v>
      </c>
      <c r="J43" s="115"/>
      <c r="K43" s="40">
        <f>K42+K41</f>
        <v>0</v>
      </c>
    </row>
    <row r="44" spans="1:13" x14ac:dyDescent="0.2">
      <c r="A44" s="69"/>
      <c r="B44" s="69"/>
      <c r="C44" s="14"/>
      <c r="D44" s="14"/>
      <c r="E44" s="64"/>
      <c r="F44" s="14"/>
      <c r="G44" s="14"/>
      <c r="H44" s="19"/>
      <c r="I44" s="19"/>
      <c r="J44" s="31"/>
    </row>
    <row r="45" spans="1:13" x14ac:dyDescent="0.2">
      <c r="J45" s="31"/>
    </row>
    <row r="46" spans="1:13" x14ac:dyDescent="0.2">
      <c r="J46" s="31"/>
    </row>
  </sheetData>
  <mergeCells count="20">
    <mergeCell ref="F2:G2"/>
    <mergeCell ref="H2:I2"/>
    <mergeCell ref="F3:G4"/>
    <mergeCell ref="H3:I4"/>
    <mergeCell ref="F5:G6"/>
    <mergeCell ref="H5:I6"/>
    <mergeCell ref="H8:I8"/>
    <mergeCell ref="A26:A28"/>
    <mergeCell ref="B26:B28"/>
    <mergeCell ref="C26:C28"/>
    <mergeCell ref="D26:D28"/>
    <mergeCell ref="E26:E28"/>
    <mergeCell ref="F26:G26"/>
    <mergeCell ref="H26:I26"/>
    <mergeCell ref="A8:A10"/>
    <mergeCell ref="B8:B10"/>
    <mergeCell ref="C8:C10"/>
    <mergeCell ref="D8:D10"/>
    <mergeCell ref="E8:E10"/>
    <mergeCell ref="F8:G8"/>
  </mergeCells>
  <pageMargins left="0.11811023622047245" right="0.11811023622047245" top="0.74803149606299213" bottom="0.55118110236220474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Спинка 2,4</vt:lpstr>
      <vt:lpstr>Лист2</vt:lpstr>
    </vt:vector>
  </TitlesOfParts>
  <Company>Агротехсервис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Colored</dc:creator>
  <cp:lastModifiedBy>Volodin_D</cp:lastModifiedBy>
  <cp:lastPrinted>2017-01-11T10:44:31Z</cp:lastPrinted>
  <dcterms:created xsi:type="dcterms:W3CDTF">2006-01-10T07:59:56Z</dcterms:created>
  <dcterms:modified xsi:type="dcterms:W3CDTF">2019-02-01T03:14:55Z</dcterms:modified>
</cp:coreProperties>
</file>