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   Лист  1      " sheetId="1" r:id="rId1"/>
  </sheets>
  <definedNames>
    <definedName name="_xlnm.Print_Area" localSheetId="0">'   Лист  1      '!$A$1:$I$51</definedName>
  </definedNames>
  <calcPr fullCalcOnLoad="1" fullPrecision="0"/>
</workbook>
</file>

<file path=xl/sharedStrings.xml><?xml version="1.0" encoding="utf-8"?>
<sst xmlns="http://schemas.openxmlformats.org/spreadsheetml/2006/main" count="140" uniqueCount="98">
  <si>
    <t>Наименование товара</t>
  </si>
  <si>
    <t>шт.</t>
  </si>
  <si>
    <t>Итого:</t>
  </si>
  <si>
    <t>ВСЕГО:</t>
  </si>
  <si>
    <t>Цена</t>
  </si>
  <si>
    <t>Сумма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</si>
  <si>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</si>
  <si>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</si>
  <si>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</si>
  <si>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</si>
  <si>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</si>
  <si>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</si>
  <si>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</si>
  <si>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</si>
  <si>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</si>
  <si>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</si>
  <si>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</si>
  <si>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Руб.</t>
  </si>
  <si>
    <t xml:space="preserve">№ п/п </t>
  </si>
  <si>
    <t>Ед. Изм.</t>
  </si>
  <si>
    <t>Кол-во</t>
  </si>
  <si>
    <t>1</t>
  </si>
  <si>
    <t>Пластина 4*30*700</t>
  </si>
  <si>
    <t>Артикул</t>
  </si>
  <si>
    <t xml:space="preserve">Консоль "КСК 100" в сборе </t>
  </si>
  <si>
    <t>Полоса, 6мм.</t>
  </si>
  <si>
    <t>Укажите размер скидки</t>
  </si>
  <si>
    <t>Розница</t>
  </si>
  <si>
    <t>Опт</t>
  </si>
  <si>
    <t>евро</t>
  </si>
  <si>
    <t>КСК 100</t>
  </si>
  <si>
    <t>Брус пальцевый</t>
  </si>
  <si>
    <t>Натяжной ролик в сборе</t>
  </si>
  <si>
    <t>Вал КСК 100</t>
  </si>
  <si>
    <t>Палец двойной 17мм., закрытый, серый</t>
  </si>
  <si>
    <t>10703.01</t>
  </si>
  <si>
    <t>Палец тройной 17мм., закрытый, серый</t>
  </si>
  <si>
    <t>Направляющий палец двойной 17мм., усиленный</t>
  </si>
  <si>
    <t>Укажите курс ЕВРО</t>
  </si>
  <si>
    <t>руб</t>
  </si>
  <si>
    <r>
      <t xml:space="preserve">Шкив ведущий </t>
    </r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220мм</t>
    </r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</si>
  <si>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>220мм</t>
    </r>
  </si>
  <si>
    <t>Шпонка с головкой 14х9х70</t>
  </si>
  <si>
    <t>1. Детали Российского производства. Цены в рублях РФ.</t>
  </si>
  <si>
    <t xml:space="preserve"> 2. Детали производства Германии. Цены в Евро.</t>
  </si>
  <si>
    <t>16502.01</t>
  </si>
  <si>
    <t>16505.01</t>
  </si>
  <si>
    <t>Ремень С(В)-1700</t>
  </si>
  <si>
    <t>12698</t>
  </si>
  <si>
    <t>12785</t>
  </si>
  <si>
    <t xml:space="preserve">Для  просмотра  инструкции по переоборудованию нажмите на ссылку: </t>
  </si>
  <si>
    <t>http://www.ooo-schumacher.ru/instructions/index.php?num=5</t>
  </si>
  <si>
    <t>Полоса 1х30х256</t>
  </si>
  <si>
    <t>- до 100 000 руб.</t>
  </si>
  <si>
    <t>скидка не предоставляется;</t>
  </si>
  <si>
    <t>- от 101 000 до 300 000 руб.</t>
  </si>
  <si>
    <t>- 10%;</t>
  </si>
  <si>
    <t>- от 301 000 до 600 000 руб.</t>
  </si>
  <si>
    <t>- 16%;</t>
  </si>
  <si>
    <t>- от 601 000 до 3 000 000 руб.</t>
  </si>
  <si>
    <t>- 23%;</t>
  </si>
  <si>
    <t>- от 3 001 000 до 7 000 000 руб.</t>
  </si>
  <si>
    <t>- 27%;</t>
  </si>
  <si>
    <t>- от 7 001 000 до 12 000 000 руб.</t>
  </si>
  <si>
    <t>- 30%;</t>
  </si>
  <si>
    <t>- от 12 001 000 до 20 000 000 руб.</t>
  </si>
  <si>
    <t>- 33%;</t>
  </si>
  <si>
    <t xml:space="preserve">- свыше 20 000 000 руб. </t>
  </si>
  <si>
    <t>- 35%.</t>
  </si>
  <si>
    <t>кг.</t>
  </si>
  <si>
    <t>Привод косы Pro-Drive 85MVv GKF</t>
  </si>
  <si>
    <t>A007R</t>
  </si>
  <si>
    <t>Нож КСК-100 - 15фт. (4,2м) 1/2-56-1/2 сегм., 14tpi (мелк), под ст.кольцо- секциональный</t>
  </si>
  <si>
    <t>Система Скидок:</t>
  </si>
  <si>
    <t>Болт М12х45</t>
  </si>
  <si>
    <t>Гайка М12</t>
  </si>
  <si>
    <t>Шайба 12</t>
  </si>
  <si>
    <t>Шайба гроверная 12</t>
  </si>
  <si>
    <t>16</t>
  </si>
  <si>
    <t>17</t>
  </si>
  <si>
    <t>18</t>
  </si>
  <si>
    <t>19</t>
  </si>
  <si>
    <r>
      <t xml:space="preserve">      Ширина захвата  </t>
    </r>
    <r>
      <rPr>
        <b/>
        <sz val="10"/>
        <rFont val="Arial Cyr"/>
        <family val="0"/>
      </rPr>
      <t>4,2м</t>
    </r>
  </si>
  <si>
    <r>
      <t xml:space="preserve">      Толщина бруса  </t>
    </r>
    <r>
      <rPr>
        <b/>
        <sz val="10"/>
        <rFont val="Arial Cyr"/>
        <family val="0"/>
      </rPr>
      <t>10мм</t>
    </r>
  </si>
  <si>
    <t>Болт М10*40</t>
  </si>
  <si>
    <t>Гайка М10</t>
  </si>
  <si>
    <t>НДС 20%</t>
  </si>
  <si>
    <t>A012P</t>
  </si>
  <si>
    <t>03228</t>
  </si>
  <si>
    <t>A014Q</t>
  </si>
  <si>
    <t>03230</t>
  </si>
  <si>
    <t>03224</t>
  </si>
  <si>
    <t>03232</t>
  </si>
  <si>
    <t>A0124</t>
  </si>
  <si>
    <t>A014S</t>
  </si>
  <si>
    <t>Противозадирная пластичная смазка "Multipurpose EP 2 Grease" NLGI 2 (400г) (Group Schumacher)</t>
  </si>
  <si>
    <r>
      <t>Стоимость переоборудования</t>
    </r>
    <r>
      <rPr>
        <b/>
        <sz val="10"/>
        <rFont val="Arial Cyr"/>
        <family val="0"/>
      </rPr>
      <t xml:space="preserve"> 9000р.</t>
    </r>
  </si>
  <si>
    <t>Цены действительны до 31.12.2019г.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</si>
</sst>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_р_."/>
    <numFmt numFmtId="181" formatCode="0.00000"/>
    <numFmt numFmtId="182" formatCode="0.0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[$-FC19]d\ mmmm\ yyyy\ &quot;г.&quot;"/>
    <numFmt numFmtId="191" formatCode="#,##0.00&quot;р.&quot;"/>
    <numFmt numFmtId="192" formatCode="#,##0.00\ [$RUR]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sz val="10"/>
      <name val="Symbol"/>
      <family val="1"/>
    </font>
    <font>
      <sz val="9"/>
      <color indexed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i/>
      <sz val="9"/>
      <color indexed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4"/>
      <color rgb="FFFF0000"/>
      <name val="Arial Cyr"/>
      <family val="0"/>
    </font>
    <font>
      <b/>
      <i/>
      <sz val="9"/>
      <color rgb="FFFF0000"/>
      <name val="Arial Cyr"/>
      <family val="0"/>
    </font>
    <font>
      <sz val="10"/>
      <color rgb="FFFF0000"/>
      <name val="Arial Cyr"/>
      <family val="0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189" fontId="0" fillId="0" borderId="14" xfId="0" applyNumberFormat="1" applyFont="1" applyBorder="1" applyAlignment="1">
      <alignment horizontal="right" vertical="center" wrapText="1"/>
    </xf>
    <xf numFmtId="189" fontId="0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189" fontId="0" fillId="0" borderId="10" xfId="0" applyNumberFormat="1" applyFont="1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189" fontId="2" fillId="0" borderId="10" xfId="0" applyNumberFormat="1" applyFont="1" applyFill="1" applyBorder="1" applyAlignment="1">
      <alignment horizontal="right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0" fillId="2" borderId="10" xfId="0" applyNumberFormat="1" applyFill="1" applyBorder="1" applyAlignment="1">
      <alignment horizontal="right" vertical="center" wrapText="1"/>
    </xf>
    <xf numFmtId="189" fontId="0" fillId="2" borderId="10" xfId="0" applyNumberFormat="1" applyFont="1" applyFill="1" applyBorder="1" applyAlignment="1">
      <alignment horizontal="right" vertical="center" wrapText="1"/>
    </xf>
    <xf numFmtId="189" fontId="2" fillId="2" borderId="10" xfId="0" applyNumberFormat="1" applyFont="1" applyFill="1" applyBorder="1" applyAlignment="1">
      <alignment horizontal="right" vertical="center" wrapText="1"/>
    </xf>
    <xf numFmtId="2" fontId="0" fillId="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189" fontId="16" fillId="0" borderId="10" xfId="0" applyNumberFormat="1" applyFont="1" applyFill="1" applyBorder="1" applyAlignment="1">
      <alignment vertical="center"/>
    </xf>
    <xf numFmtId="0" fontId="57" fillId="0" borderId="0" xfId="0" applyFont="1" applyAlignment="1">
      <alignment horizontal="center" vertical="center" wrapText="1"/>
    </xf>
    <xf numFmtId="183" fontId="58" fillId="0" borderId="0" xfId="57" applyNumberFormat="1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83" fontId="58" fillId="0" borderId="0" xfId="57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0" fontId="59" fillId="0" borderId="0" xfId="0" applyFont="1" applyAlignment="1">
      <alignment vertical="center"/>
    </xf>
    <xf numFmtId="49" fontId="60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44" fontId="60" fillId="0" borderId="0" xfId="0" applyNumberFormat="1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3" fillId="0" borderId="0" xfId="42" applyAlignment="1" applyProtection="1">
      <alignment vertical="center"/>
      <protection/>
    </xf>
    <xf numFmtId="0" fontId="57" fillId="0" borderId="0" xfId="0" applyFont="1" applyAlignment="1">
      <alignment horizontal="center" vertical="center" wrapText="1"/>
    </xf>
    <xf numFmtId="183" fontId="58" fillId="0" borderId="0" xfId="57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4" fontId="2" fillId="2" borderId="15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2" fillId="2" borderId="15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58" fillId="33" borderId="0" xfId="0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16" xfId="0" applyBorder="1" applyAlignment="1">
      <alignment/>
    </xf>
    <xf numFmtId="0" fontId="17" fillId="34" borderId="10" xfId="0" applyNumberFormat="1" applyFont="1" applyFill="1" applyBorder="1" applyAlignment="1">
      <alignment horizontal="left" vertical="center"/>
    </xf>
    <xf numFmtId="49" fontId="61" fillId="0" borderId="10" xfId="0" applyNumberFormat="1" applyFont="1" applyBorder="1" applyAlignment="1">
      <alignment horizontal="left" vertical="top"/>
    </xf>
    <xf numFmtId="0" fontId="61" fillId="0" borderId="10" xfId="0" applyFont="1" applyFill="1" applyBorder="1" applyAlignment="1">
      <alignment horizontal="left" vertical="top"/>
    </xf>
    <xf numFmtId="0" fontId="57" fillId="0" borderId="0" xfId="0" applyFont="1" applyAlignment="1">
      <alignment horizontal="center" vertical="center" wrapText="1"/>
    </xf>
    <xf numFmtId="9" fontId="58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8" fillId="35" borderId="0" xfId="0" applyFont="1" applyFill="1" applyAlignment="1">
      <alignment horizontal="left" vertical="center" wrapText="1"/>
    </xf>
    <xf numFmtId="44" fontId="58" fillId="36" borderId="0" xfId="43" applyFont="1" applyFill="1" applyAlignment="1">
      <alignment horizontal="center" vertical="center" wrapText="1"/>
    </xf>
    <xf numFmtId="183" fontId="58" fillId="0" borderId="0" xfId="57" applyNumberFormat="1" applyFont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19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oo-schumacher.ru/instructions/index.php?num=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52"/>
  <sheetViews>
    <sheetView tabSelected="1" zoomScalePageLayoutView="0" workbookViewId="0" topLeftCell="A1">
      <selection activeCell="H5" sqref="H5:I7"/>
    </sheetView>
  </sheetViews>
  <sheetFormatPr defaultColWidth="9.00390625" defaultRowHeight="12.75"/>
  <cols>
    <col min="1" max="1" width="3.375" style="2" customWidth="1"/>
    <col min="2" max="2" width="8.625" style="2" customWidth="1"/>
    <col min="3" max="3" width="35.125" style="2" customWidth="1"/>
    <col min="4" max="5" width="4.75390625" style="2" customWidth="1"/>
    <col min="6" max="6" width="9.00390625" style="2" customWidth="1"/>
    <col min="7" max="7" width="9.125" style="2" customWidth="1"/>
    <col min="8" max="8" width="10.75390625" style="2" customWidth="1"/>
    <col min="9" max="9" width="9.125" style="2" customWidth="1"/>
    <col min="10" max="10" width="3.125" style="2" customWidth="1"/>
    <col min="11" max="11" width="12.625" style="2" customWidth="1"/>
    <col min="12" max="13" width="9.125" style="2" customWidth="1"/>
    <col min="14" max="14" width="8.25390625" style="2" customWidth="1"/>
    <col min="15" max="16384" width="9.125" style="2" customWidth="1"/>
  </cols>
  <sheetData>
    <row r="1" ht="53.25" customHeight="1">
      <c r="B1" s="25"/>
    </row>
    <row r="2" spans="3:11" ht="18" customHeight="1">
      <c r="C2" s="89" t="s">
        <v>30</v>
      </c>
      <c r="D2" s="5"/>
      <c r="F2" s="99" t="s">
        <v>2</v>
      </c>
      <c r="G2" s="99"/>
      <c r="H2" s="100">
        <f>I36+K51</f>
        <v>26476.82</v>
      </c>
      <c r="I2" s="100"/>
      <c r="K2" s="27" t="s">
        <v>73</v>
      </c>
    </row>
    <row r="3" spans="3:11" ht="13.5" customHeight="1">
      <c r="C3" s="2" t="s">
        <v>82</v>
      </c>
      <c r="D3" s="5"/>
      <c r="F3" s="95" t="s">
        <v>26</v>
      </c>
      <c r="G3" s="95"/>
      <c r="H3" s="96">
        <v>0</v>
      </c>
      <c r="I3" s="97"/>
      <c r="K3" s="26"/>
    </row>
    <row r="4" spans="3:17" ht="13.5" customHeight="1">
      <c r="C4" s="2" t="s">
        <v>83</v>
      </c>
      <c r="F4" s="95"/>
      <c r="G4" s="95"/>
      <c r="H4" s="97"/>
      <c r="I4" s="97"/>
      <c r="K4" s="67" t="s">
        <v>53</v>
      </c>
      <c r="L4" s="1"/>
      <c r="M4" s="1"/>
      <c r="N4" s="76" t="s">
        <v>54</v>
      </c>
      <c r="O4" s="1"/>
      <c r="P4" s="1"/>
      <c r="Q4" s="1"/>
    </row>
    <row r="5" spans="1:17" ht="13.5" customHeight="1">
      <c r="A5" s="37"/>
      <c r="B5" s="37"/>
      <c r="C5" s="18" t="s">
        <v>96</v>
      </c>
      <c r="F5" s="95" t="s">
        <v>38</v>
      </c>
      <c r="G5" s="95"/>
      <c r="H5" s="101">
        <v>0</v>
      </c>
      <c r="I5" s="101"/>
      <c r="K5" s="67" t="s">
        <v>55</v>
      </c>
      <c r="L5" s="1"/>
      <c r="M5" s="1"/>
      <c r="N5" s="1" t="s">
        <v>56</v>
      </c>
      <c r="O5" s="1"/>
      <c r="P5" s="1"/>
      <c r="Q5" s="1"/>
    </row>
    <row r="6" spans="1:17" ht="13.5" customHeight="1">
      <c r="A6" s="37"/>
      <c r="B6" s="37"/>
      <c r="C6" s="18"/>
      <c r="F6" s="95"/>
      <c r="G6" s="95"/>
      <c r="H6" s="101"/>
      <c r="I6" s="101"/>
      <c r="K6" s="67" t="s">
        <v>57</v>
      </c>
      <c r="L6" s="1"/>
      <c r="M6" s="1"/>
      <c r="N6" s="1" t="s">
        <v>58</v>
      </c>
      <c r="O6" s="1"/>
      <c r="P6" s="1"/>
      <c r="Q6" s="1"/>
    </row>
    <row r="7" spans="2:17" s="6" customFormat="1" ht="13.5" customHeight="1">
      <c r="B7" s="37"/>
      <c r="C7" s="14"/>
      <c r="D7" s="36"/>
      <c r="E7" s="36"/>
      <c r="F7" s="95"/>
      <c r="G7" s="95"/>
      <c r="H7" s="101"/>
      <c r="I7" s="101"/>
      <c r="K7" s="67" t="s">
        <v>59</v>
      </c>
      <c r="L7" s="1"/>
      <c r="M7" s="1"/>
      <c r="N7" s="1" t="s">
        <v>60</v>
      </c>
      <c r="O7" s="1"/>
      <c r="P7" s="1"/>
      <c r="Q7" s="1"/>
    </row>
    <row r="8" spans="1:17" s="6" customFormat="1" ht="13.5" customHeight="1">
      <c r="A8" s="38"/>
      <c r="B8" s="37"/>
      <c r="C8" s="14"/>
      <c r="D8" s="36"/>
      <c r="E8" s="36"/>
      <c r="F8" s="74"/>
      <c r="G8" s="74"/>
      <c r="H8" s="75"/>
      <c r="I8" s="75"/>
      <c r="K8" s="67" t="s">
        <v>61</v>
      </c>
      <c r="L8" s="1"/>
      <c r="M8" s="1"/>
      <c r="N8" s="1" t="s">
        <v>62</v>
      </c>
      <c r="O8" s="1"/>
      <c r="P8" s="1"/>
      <c r="Q8" s="1"/>
    </row>
    <row r="9" spans="1:17" s="6" customFormat="1" ht="13.5" customHeight="1">
      <c r="A9" s="38"/>
      <c r="B9" s="37"/>
      <c r="C9" s="14"/>
      <c r="D9" s="36"/>
      <c r="E9" s="36"/>
      <c r="F9" s="74"/>
      <c r="G9" s="74"/>
      <c r="H9" s="75"/>
      <c r="I9" s="75"/>
      <c r="K9" s="67" t="s">
        <v>63</v>
      </c>
      <c r="L9" s="1"/>
      <c r="M9" s="1"/>
      <c r="N9" s="1" t="s">
        <v>64</v>
      </c>
      <c r="O9" s="1"/>
      <c r="P9" s="1"/>
      <c r="Q9" s="1"/>
    </row>
    <row r="10" spans="1:17" s="6" customFormat="1" ht="13.5" customHeight="1">
      <c r="A10" s="38"/>
      <c r="B10" s="37"/>
      <c r="C10" s="14"/>
      <c r="D10" s="36"/>
      <c r="E10" s="36"/>
      <c r="F10" s="74"/>
      <c r="G10" s="74"/>
      <c r="H10" s="75"/>
      <c r="I10" s="75"/>
      <c r="K10" s="67" t="s">
        <v>65</v>
      </c>
      <c r="L10" s="1"/>
      <c r="M10" s="1"/>
      <c r="N10" s="1" t="s">
        <v>66</v>
      </c>
      <c r="O10" s="1"/>
      <c r="P10" s="1"/>
      <c r="Q10" s="1"/>
    </row>
    <row r="11" spans="1:17" s="6" customFormat="1" ht="13.5" customHeight="1">
      <c r="A11" s="38" t="s">
        <v>97</v>
      </c>
      <c r="B11" s="37"/>
      <c r="C11" s="14"/>
      <c r="D11" s="36"/>
      <c r="E11" s="36"/>
      <c r="F11" s="74"/>
      <c r="G11" s="74"/>
      <c r="H11" s="75"/>
      <c r="I11" s="75"/>
      <c r="K11" s="67" t="s">
        <v>67</v>
      </c>
      <c r="L11" s="1"/>
      <c r="M11" s="1"/>
      <c r="N11" s="1" t="s">
        <v>68</v>
      </c>
      <c r="O11" s="1"/>
      <c r="P11" s="1"/>
      <c r="Q11" s="1"/>
    </row>
    <row r="12" spans="1:11" s="72" customFormat="1" ht="13.5" customHeight="1">
      <c r="A12" s="68" t="s">
        <v>50</v>
      </c>
      <c r="B12" s="69"/>
      <c r="C12" s="70"/>
      <c r="D12" s="71"/>
      <c r="E12" s="71"/>
      <c r="F12" s="63"/>
      <c r="G12" s="63"/>
      <c r="H12" s="64"/>
      <c r="I12" s="64"/>
      <c r="K12" s="26"/>
    </row>
    <row r="13" spans="1:11" s="1" customFormat="1" ht="13.5" customHeight="1">
      <c r="A13" s="73" t="s">
        <v>51</v>
      </c>
      <c r="B13" s="65"/>
      <c r="C13" s="14"/>
      <c r="D13" s="66"/>
      <c r="E13" s="66"/>
      <c r="F13" s="61"/>
      <c r="G13" s="61"/>
      <c r="H13" s="62"/>
      <c r="I13" s="62"/>
      <c r="K13" s="67"/>
    </row>
    <row r="14" spans="1:9" ht="16.5" customHeight="1">
      <c r="A14" s="39" t="s">
        <v>43</v>
      </c>
      <c r="B14" s="40"/>
      <c r="C14" s="40"/>
      <c r="D14" s="40"/>
      <c r="E14" s="41"/>
      <c r="H14" s="41"/>
      <c r="I14" s="41"/>
    </row>
    <row r="15" spans="1:9" ht="12.75">
      <c r="A15" s="98" t="s">
        <v>18</v>
      </c>
      <c r="B15" s="102" t="s">
        <v>23</v>
      </c>
      <c r="C15" s="102" t="s">
        <v>0</v>
      </c>
      <c r="D15" s="102" t="s">
        <v>19</v>
      </c>
      <c r="E15" s="102" t="s">
        <v>20</v>
      </c>
      <c r="F15" s="98" t="s">
        <v>27</v>
      </c>
      <c r="G15" s="98"/>
      <c r="H15" s="98" t="s">
        <v>28</v>
      </c>
      <c r="I15" s="98"/>
    </row>
    <row r="16" spans="1:9" ht="12.75">
      <c r="A16" s="98"/>
      <c r="B16" s="102"/>
      <c r="C16" s="102"/>
      <c r="D16" s="102"/>
      <c r="E16" s="102"/>
      <c r="F16" s="33" t="s">
        <v>4</v>
      </c>
      <c r="G16" s="50" t="s">
        <v>5</v>
      </c>
      <c r="H16" s="33" t="s">
        <v>4</v>
      </c>
      <c r="I16" s="50" t="s">
        <v>5</v>
      </c>
    </row>
    <row r="17" spans="1:9" ht="12.75">
      <c r="A17" s="98"/>
      <c r="B17" s="102"/>
      <c r="C17" s="102"/>
      <c r="D17" s="102"/>
      <c r="E17" s="102"/>
      <c r="F17" s="42"/>
      <c r="G17" s="51" t="s">
        <v>17</v>
      </c>
      <c r="H17" s="43">
        <f>H3</f>
        <v>0</v>
      </c>
      <c r="I17" s="51" t="s">
        <v>17</v>
      </c>
    </row>
    <row r="18" spans="1:9" ht="12.75">
      <c r="A18" s="7" t="s">
        <v>21</v>
      </c>
      <c r="B18" s="92" t="s">
        <v>87</v>
      </c>
      <c r="C18" s="8" t="s">
        <v>24</v>
      </c>
      <c r="D18" s="3" t="s">
        <v>1</v>
      </c>
      <c r="E18" s="44">
        <v>1</v>
      </c>
      <c r="F18" s="90">
        <v>3950</v>
      </c>
      <c r="G18" s="52">
        <f aca="true" t="shared" si="0" ref="G18:G29">F18*E18</f>
        <v>3950</v>
      </c>
      <c r="H18" s="4">
        <f aca="true" t="shared" si="1" ref="H18:H33">F18-F18*H$3</f>
        <v>3950</v>
      </c>
      <c r="I18" s="52">
        <f aca="true" t="shared" si="2" ref="I18:I29">H18*E18</f>
        <v>3950</v>
      </c>
    </row>
    <row r="19" spans="1:9" s="6" customFormat="1" ht="13.5" customHeight="1">
      <c r="A19" s="7" t="s">
        <v>6</v>
      </c>
      <c r="B19" s="84" t="s">
        <v>88</v>
      </c>
      <c r="C19" s="8" t="s">
        <v>22</v>
      </c>
      <c r="D19" s="9" t="s">
        <v>1</v>
      </c>
      <c r="E19" s="9">
        <v>1</v>
      </c>
      <c r="F19" s="90">
        <v>89.57</v>
      </c>
      <c r="G19" s="52">
        <f>F19*E19</f>
        <v>89.57</v>
      </c>
      <c r="H19" s="4">
        <f t="shared" si="1"/>
        <v>89.57</v>
      </c>
      <c r="I19" s="54">
        <f>H19*E19</f>
        <v>89.57</v>
      </c>
    </row>
    <row r="20" spans="1:9" s="6" customFormat="1" ht="13.5" customHeight="1">
      <c r="A20" s="7" t="s">
        <v>7</v>
      </c>
      <c r="B20" s="93" t="s">
        <v>89</v>
      </c>
      <c r="C20" s="28" t="s">
        <v>31</v>
      </c>
      <c r="D20" s="9" t="s">
        <v>1</v>
      </c>
      <c r="E20" s="9">
        <v>1</v>
      </c>
      <c r="F20" s="90">
        <v>7958.76</v>
      </c>
      <c r="G20" s="52">
        <f t="shared" si="0"/>
        <v>7958.76</v>
      </c>
      <c r="H20" s="4">
        <f t="shared" si="1"/>
        <v>7958.76</v>
      </c>
      <c r="I20" s="54">
        <f t="shared" si="2"/>
        <v>7958.76</v>
      </c>
    </row>
    <row r="21" spans="1:9" s="6" customFormat="1" ht="13.5" customHeight="1">
      <c r="A21" s="7" t="s">
        <v>8</v>
      </c>
      <c r="B21" s="84" t="s">
        <v>48</v>
      </c>
      <c r="C21" s="24" t="s">
        <v>32</v>
      </c>
      <c r="D21" s="3" t="s">
        <v>1</v>
      </c>
      <c r="E21" s="3">
        <v>1</v>
      </c>
      <c r="F21" s="90">
        <v>683.41</v>
      </c>
      <c r="G21" s="52">
        <f t="shared" si="0"/>
        <v>683.41</v>
      </c>
      <c r="H21" s="4">
        <f t="shared" si="1"/>
        <v>683.41</v>
      </c>
      <c r="I21" s="54">
        <f t="shared" si="2"/>
        <v>683.41</v>
      </c>
    </row>
    <row r="22" spans="1:9" s="6" customFormat="1" ht="13.5" customHeight="1">
      <c r="A22" s="7" t="s">
        <v>9</v>
      </c>
      <c r="B22" s="84" t="s">
        <v>49</v>
      </c>
      <c r="C22" s="24" t="s">
        <v>41</v>
      </c>
      <c r="D22" s="3" t="s">
        <v>1</v>
      </c>
      <c r="E22" s="3">
        <v>1</v>
      </c>
      <c r="F22" s="90">
        <v>2950</v>
      </c>
      <c r="G22" s="52">
        <f t="shared" si="0"/>
        <v>2950</v>
      </c>
      <c r="H22" s="4">
        <f t="shared" si="1"/>
        <v>2950</v>
      </c>
      <c r="I22" s="54">
        <f t="shared" si="2"/>
        <v>2950</v>
      </c>
    </row>
    <row r="23" spans="1:9" s="6" customFormat="1" ht="13.5" customHeight="1">
      <c r="A23" s="7" t="s">
        <v>10</v>
      </c>
      <c r="B23" s="84" t="s">
        <v>90</v>
      </c>
      <c r="C23" s="24" t="s">
        <v>40</v>
      </c>
      <c r="D23" s="3" t="s">
        <v>1</v>
      </c>
      <c r="E23" s="3">
        <v>1</v>
      </c>
      <c r="F23" s="90">
        <v>1398.96</v>
      </c>
      <c r="G23" s="52">
        <f t="shared" si="0"/>
        <v>1398.96</v>
      </c>
      <c r="H23" s="4">
        <f t="shared" si="1"/>
        <v>1398.96</v>
      </c>
      <c r="I23" s="54">
        <f t="shared" si="2"/>
        <v>1398.96</v>
      </c>
    </row>
    <row r="24" spans="1:9" s="6" customFormat="1" ht="13.5" customHeight="1">
      <c r="A24" s="7" t="s">
        <v>11</v>
      </c>
      <c r="B24" s="84" t="s">
        <v>91</v>
      </c>
      <c r="C24" s="24" t="s">
        <v>33</v>
      </c>
      <c r="D24" s="3" t="s">
        <v>1</v>
      </c>
      <c r="E24" s="3">
        <v>1</v>
      </c>
      <c r="F24" s="90">
        <v>1711.32</v>
      </c>
      <c r="G24" s="52">
        <f>F24*E24</f>
        <v>1711.32</v>
      </c>
      <c r="H24" s="4">
        <f t="shared" si="1"/>
        <v>1711.32</v>
      </c>
      <c r="I24" s="54">
        <f>H24*E24</f>
        <v>1711.32</v>
      </c>
    </row>
    <row r="25" spans="1:9" s="6" customFormat="1" ht="13.5" customHeight="1">
      <c r="A25" s="7" t="s">
        <v>12</v>
      </c>
      <c r="B25" s="84" t="s">
        <v>92</v>
      </c>
      <c r="C25" s="24" t="s">
        <v>42</v>
      </c>
      <c r="D25" s="31" t="s">
        <v>1</v>
      </c>
      <c r="E25" s="3">
        <v>1</v>
      </c>
      <c r="F25" s="90">
        <v>62.65</v>
      </c>
      <c r="G25" s="52">
        <f>F25*E25</f>
        <v>62.65</v>
      </c>
      <c r="H25" s="4">
        <f t="shared" si="1"/>
        <v>62.65</v>
      </c>
      <c r="I25" s="54">
        <f>H25*E25</f>
        <v>62.65</v>
      </c>
    </row>
    <row r="26" spans="1:9" s="6" customFormat="1" ht="13.5" customHeight="1">
      <c r="A26" s="7" t="s">
        <v>13</v>
      </c>
      <c r="B26" s="94" t="s">
        <v>93</v>
      </c>
      <c r="C26" s="10" t="s">
        <v>25</v>
      </c>
      <c r="D26" s="9" t="s">
        <v>1</v>
      </c>
      <c r="E26" s="9">
        <v>14</v>
      </c>
      <c r="F26" s="90">
        <v>88.66</v>
      </c>
      <c r="G26" s="52">
        <f t="shared" si="0"/>
        <v>1241.24</v>
      </c>
      <c r="H26" s="4">
        <f t="shared" si="1"/>
        <v>88.66</v>
      </c>
      <c r="I26" s="54">
        <f t="shared" si="2"/>
        <v>1241.24</v>
      </c>
    </row>
    <row r="27" spans="1:9" s="6" customFormat="1" ht="13.5" customHeight="1">
      <c r="A27" s="7" t="s">
        <v>14</v>
      </c>
      <c r="B27" s="93" t="s">
        <v>94</v>
      </c>
      <c r="C27" s="29" t="s">
        <v>52</v>
      </c>
      <c r="D27" s="30" t="s">
        <v>1</v>
      </c>
      <c r="E27" s="9">
        <v>14</v>
      </c>
      <c r="F27" s="90">
        <v>49.24</v>
      </c>
      <c r="G27" s="52">
        <f t="shared" si="0"/>
        <v>689.36</v>
      </c>
      <c r="H27" s="4">
        <f t="shared" si="1"/>
        <v>49.24</v>
      </c>
      <c r="I27" s="54">
        <f t="shared" si="2"/>
        <v>689.36</v>
      </c>
    </row>
    <row r="28" spans="1:9" s="79" customFormat="1" ht="13.5" customHeight="1">
      <c r="A28" s="7" t="s">
        <v>15</v>
      </c>
      <c r="B28" s="84"/>
      <c r="C28" s="58" t="s">
        <v>47</v>
      </c>
      <c r="D28" s="77" t="s">
        <v>1</v>
      </c>
      <c r="E28" s="77">
        <v>1</v>
      </c>
      <c r="F28" s="91">
        <v>773.83</v>
      </c>
      <c r="G28" s="78">
        <f>F28*E28</f>
        <v>773.83</v>
      </c>
      <c r="H28" s="4">
        <f>F28</f>
        <v>773.83</v>
      </c>
      <c r="I28" s="78">
        <f>H28*E28</f>
        <v>773.83</v>
      </c>
    </row>
    <row r="29" spans="1:9" s="6" customFormat="1" ht="39.75" customHeight="1">
      <c r="A29" s="7" t="s">
        <v>16</v>
      </c>
      <c r="B29" s="83"/>
      <c r="C29" s="28" t="s">
        <v>95</v>
      </c>
      <c r="D29" s="9" t="s">
        <v>1</v>
      </c>
      <c r="E29" s="9">
        <v>1</v>
      </c>
      <c r="F29" s="32">
        <v>194.92</v>
      </c>
      <c r="G29" s="52">
        <f t="shared" si="0"/>
        <v>194.92</v>
      </c>
      <c r="H29" s="4">
        <f>F29</f>
        <v>194.92</v>
      </c>
      <c r="I29" s="54">
        <f t="shared" si="2"/>
        <v>194.92</v>
      </c>
    </row>
    <row r="30" spans="1:9" s="6" customFormat="1" ht="13.5" customHeight="1">
      <c r="A30" s="7" t="s">
        <v>78</v>
      </c>
      <c r="B30" s="83"/>
      <c r="C30" s="28" t="s">
        <v>74</v>
      </c>
      <c r="D30" s="30" t="s">
        <v>69</v>
      </c>
      <c r="E30" s="9">
        <v>1.5</v>
      </c>
      <c r="F30" s="32">
        <v>160</v>
      </c>
      <c r="G30" s="52">
        <f>F30*E30</f>
        <v>240</v>
      </c>
      <c r="H30" s="4">
        <f t="shared" si="1"/>
        <v>160</v>
      </c>
      <c r="I30" s="54">
        <f>H30*E30</f>
        <v>240</v>
      </c>
    </row>
    <row r="31" spans="1:9" s="6" customFormat="1" ht="13.5" customHeight="1">
      <c r="A31" s="7" t="s">
        <v>79</v>
      </c>
      <c r="B31" s="83"/>
      <c r="C31" s="28" t="s">
        <v>75</v>
      </c>
      <c r="D31" s="30" t="s">
        <v>69</v>
      </c>
      <c r="E31" s="9">
        <v>0.5</v>
      </c>
      <c r="F31" s="32">
        <v>160</v>
      </c>
      <c r="G31" s="52">
        <f>F31*E31</f>
        <v>80</v>
      </c>
      <c r="H31" s="4">
        <f t="shared" si="1"/>
        <v>160</v>
      </c>
      <c r="I31" s="54">
        <f>H31*E31</f>
        <v>80</v>
      </c>
    </row>
    <row r="32" spans="1:9" s="6" customFormat="1" ht="13.5" customHeight="1">
      <c r="A32" s="7" t="s">
        <v>80</v>
      </c>
      <c r="B32" s="83"/>
      <c r="C32" s="28" t="s">
        <v>76</v>
      </c>
      <c r="D32" s="30" t="s">
        <v>69</v>
      </c>
      <c r="E32" s="9">
        <v>0.15</v>
      </c>
      <c r="F32" s="32">
        <v>160</v>
      </c>
      <c r="G32" s="52">
        <f>F32*E32</f>
        <v>24</v>
      </c>
      <c r="H32" s="4">
        <f t="shared" si="1"/>
        <v>160</v>
      </c>
      <c r="I32" s="54">
        <f>H32*E32</f>
        <v>24</v>
      </c>
    </row>
    <row r="33" spans="1:9" s="6" customFormat="1" ht="13.5" customHeight="1">
      <c r="A33" s="7" t="s">
        <v>81</v>
      </c>
      <c r="B33" s="83"/>
      <c r="C33" s="28" t="s">
        <v>77</v>
      </c>
      <c r="D33" s="30" t="s">
        <v>69</v>
      </c>
      <c r="E33" s="9">
        <v>0.1</v>
      </c>
      <c r="F33" s="32">
        <v>160</v>
      </c>
      <c r="G33" s="52">
        <f>F33*E33</f>
        <v>16</v>
      </c>
      <c r="H33" s="4">
        <f t="shared" si="1"/>
        <v>160</v>
      </c>
      <c r="I33" s="54">
        <f>H33*E33</f>
        <v>16</v>
      </c>
    </row>
    <row r="34" spans="1:9" s="6" customFormat="1" ht="13.5" customHeight="1">
      <c r="A34" s="11"/>
      <c r="B34" s="85"/>
      <c r="C34" s="15" t="s">
        <v>2</v>
      </c>
      <c r="D34" s="16"/>
      <c r="E34" s="16"/>
      <c r="F34" s="45"/>
      <c r="G34" s="80">
        <f>SUM(G18:G33)</f>
        <v>22064.02</v>
      </c>
      <c r="H34" s="81"/>
      <c r="I34" s="82">
        <f>SUM(I18:I33)</f>
        <v>22064.02</v>
      </c>
    </row>
    <row r="35" spans="1:9" s="6" customFormat="1" ht="13.5" customHeight="1">
      <c r="A35" s="11"/>
      <c r="B35" s="85"/>
      <c r="C35" s="12" t="s">
        <v>86</v>
      </c>
      <c r="D35" s="13"/>
      <c r="E35" s="13"/>
      <c r="F35" s="46"/>
      <c r="G35" s="53">
        <f>G34*20%</f>
        <v>4412.8</v>
      </c>
      <c r="H35" s="47"/>
      <c r="I35" s="53">
        <f>I34*20%</f>
        <v>4412.8</v>
      </c>
    </row>
    <row r="36" spans="1:9" s="6" customFormat="1" ht="13.5" customHeight="1">
      <c r="A36" s="11"/>
      <c r="B36" s="11"/>
      <c r="C36" s="12" t="s">
        <v>3</v>
      </c>
      <c r="D36" s="13"/>
      <c r="E36" s="13"/>
      <c r="F36" s="46"/>
      <c r="G36" s="53">
        <f>G35+G34</f>
        <v>26476.82</v>
      </c>
      <c r="H36" s="47"/>
      <c r="I36" s="53">
        <f>I35+I34</f>
        <v>26476.82</v>
      </c>
    </row>
    <row r="37" spans="1:9" s="6" customFormat="1" ht="13.5" customHeight="1">
      <c r="A37" s="11"/>
      <c r="B37" s="11"/>
      <c r="C37" s="14"/>
      <c r="D37" s="14"/>
      <c r="E37" s="14"/>
      <c r="F37" s="22"/>
      <c r="G37" s="23"/>
      <c r="H37" s="23"/>
      <c r="I37" s="23"/>
    </row>
    <row r="38" spans="1:6" s="6" customFormat="1" ht="13.5" customHeight="1">
      <c r="A38" s="39" t="s">
        <v>44</v>
      </c>
      <c r="B38" s="48"/>
      <c r="C38" s="48"/>
      <c r="D38" s="48"/>
      <c r="E38" s="40"/>
      <c r="F38" s="40"/>
    </row>
    <row r="39" spans="1:11" s="6" customFormat="1" ht="16.5" customHeight="1">
      <c r="A39" s="98" t="s">
        <v>18</v>
      </c>
      <c r="B39" s="102" t="s">
        <v>23</v>
      </c>
      <c r="C39" s="102" t="s">
        <v>0</v>
      </c>
      <c r="D39" s="102" t="s">
        <v>19</v>
      </c>
      <c r="E39" s="102" t="s">
        <v>20</v>
      </c>
      <c r="F39" s="98" t="s">
        <v>27</v>
      </c>
      <c r="G39" s="98"/>
      <c r="H39" s="98" t="s">
        <v>28</v>
      </c>
      <c r="I39" s="98"/>
      <c r="K39" s="33" t="s">
        <v>28</v>
      </c>
    </row>
    <row r="40" spans="1:11" s="6" customFormat="1" ht="12.75">
      <c r="A40" s="98"/>
      <c r="B40" s="102"/>
      <c r="C40" s="102"/>
      <c r="D40" s="102"/>
      <c r="E40" s="102"/>
      <c r="F40" s="33" t="s">
        <v>4</v>
      </c>
      <c r="G40" s="50" t="s">
        <v>5</v>
      </c>
      <c r="H40" s="33" t="s">
        <v>4</v>
      </c>
      <c r="I40" s="50" t="s">
        <v>5</v>
      </c>
      <c r="K40" s="50" t="s">
        <v>5</v>
      </c>
    </row>
    <row r="41" spans="1:11" s="6" customFormat="1" ht="12.75">
      <c r="A41" s="98"/>
      <c r="B41" s="102"/>
      <c r="C41" s="102"/>
      <c r="D41" s="102"/>
      <c r="E41" s="102"/>
      <c r="F41" s="42"/>
      <c r="G41" s="51" t="s">
        <v>29</v>
      </c>
      <c r="H41" s="43">
        <f>H3</f>
        <v>0</v>
      </c>
      <c r="I41" s="51" t="s">
        <v>29</v>
      </c>
      <c r="K41" s="51" t="s">
        <v>39</v>
      </c>
    </row>
    <row r="42" spans="1:11" s="6" customFormat="1" ht="13.5" customHeight="1">
      <c r="A42" s="3">
        <v>1</v>
      </c>
      <c r="B42" s="86" t="s">
        <v>45</v>
      </c>
      <c r="C42" s="24" t="s">
        <v>34</v>
      </c>
      <c r="D42" s="9" t="s">
        <v>1</v>
      </c>
      <c r="E42" s="9">
        <v>26</v>
      </c>
      <c r="F42" s="35">
        <v>8.5</v>
      </c>
      <c r="G42" s="55">
        <f aca="true" t="shared" si="3" ref="G42:G48">F42*E42</f>
        <v>221</v>
      </c>
      <c r="H42" s="34">
        <f aca="true" t="shared" si="4" ref="H42:H48">F42-F42*H$3</f>
        <v>8.5</v>
      </c>
      <c r="I42" s="55">
        <f aca="true" t="shared" si="5" ref="I42:I48">H42*E42</f>
        <v>221</v>
      </c>
      <c r="K42" s="57">
        <f aca="true" t="shared" si="6" ref="K42:K48">I42*H$5</f>
        <v>0</v>
      </c>
    </row>
    <row r="43" spans="1:11" s="6" customFormat="1" ht="25.5" customHeight="1">
      <c r="A43" s="3">
        <v>2</v>
      </c>
      <c r="B43" s="86" t="s">
        <v>35</v>
      </c>
      <c r="C43" s="24" t="s">
        <v>37</v>
      </c>
      <c r="D43" s="3" t="s">
        <v>1</v>
      </c>
      <c r="E43" s="3">
        <v>1</v>
      </c>
      <c r="F43" s="35">
        <v>16.878</v>
      </c>
      <c r="G43" s="55">
        <f t="shared" si="3"/>
        <v>16.878</v>
      </c>
      <c r="H43" s="34">
        <f t="shared" si="4"/>
        <v>16.878</v>
      </c>
      <c r="I43" s="55">
        <f t="shared" si="5"/>
        <v>16.878</v>
      </c>
      <c r="K43" s="57">
        <f t="shared" si="6"/>
        <v>0</v>
      </c>
    </row>
    <row r="44" spans="1:11" s="6" customFormat="1" ht="13.5" customHeight="1">
      <c r="A44" s="3">
        <v>3</v>
      </c>
      <c r="B44" s="86" t="s">
        <v>46</v>
      </c>
      <c r="C44" s="24" t="s">
        <v>36</v>
      </c>
      <c r="D44" s="3" t="s">
        <v>1</v>
      </c>
      <c r="E44" s="3">
        <v>1</v>
      </c>
      <c r="F44" s="35">
        <v>21.5</v>
      </c>
      <c r="G44" s="55">
        <f t="shared" si="3"/>
        <v>21.5</v>
      </c>
      <c r="H44" s="34">
        <f t="shared" si="4"/>
        <v>21.5</v>
      </c>
      <c r="I44" s="55">
        <f t="shared" si="5"/>
        <v>21.5</v>
      </c>
      <c r="K44" s="57">
        <f t="shared" si="6"/>
        <v>0</v>
      </c>
    </row>
    <row r="45" spans="1:11" ht="36">
      <c r="A45" s="3">
        <v>4</v>
      </c>
      <c r="B45" s="87" t="s">
        <v>71</v>
      </c>
      <c r="C45" s="59" t="s">
        <v>72</v>
      </c>
      <c r="D45" s="3" t="s">
        <v>1</v>
      </c>
      <c r="E45" s="31">
        <v>1</v>
      </c>
      <c r="F45" s="60">
        <v>178.73</v>
      </c>
      <c r="G45" s="55">
        <f t="shared" si="3"/>
        <v>178.73</v>
      </c>
      <c r="H45" s="34">
        <f t="shared" si="4"/>
        <v>178.73</v>
      </c>
      <c r="I45" s="55">
        <f t="shared" si="5"/>
        <v>178.73</v>
      </c>
      <c r="K45" s="57">
        <f t="shared" si="6"/>
        <v>0</v>
      </c>
    </row>
    <row r="46" spans="1:11" ht="12.75">
      <c r="A46" s="3">
        <v>5</v>
      </c>
      <c r="B46" s="88">
        <v>15957</v>
      </c>
      <c r="C46" s="24" t="s">
        <v>70</v>
      </c>
      <c r="D46" s="3" t="s">
        <v>1</v>
      </c>
      <c r="E46" s="3">
        <v>1</v>
      </c>
      <c r="F46" s="35">
        <v>1039.24</v>
      </c>
      <c r="G46" s="55">
        <f t="shared" si="3"/>
        <v>1039.24</v>
      </c>
      <c r="H46" s="34">
        <f t="shared" si="4"/>
        <v>1039.24</v>
      </c>
      <c r="I46" s="55">
        <f t="shared" si="5"/>
        <v>1039.24</v>
      </c>
      <c r="K46" s="57">
        <f t="shared" si="6"/>
        <v>0</v>
      </c>
    </row>
    <row r="47" spans="1:11" ht="12.75">
      <c r="A47" s="3">
        <v>6</v>
      </c>
      <c r="B47" s="87">
        <v>12997</v>
      </c>
      <c r="C47" s="59" t="s">
        <v>84</v>
      </c>
      <c r="D47" s="3" t="s">
        <v>1</v>
      </c>
      <c r="E47" s="31">
        <v>57</v>
      </c>
      <c r="F47" s="60">
        <v>0.19</v>
      </c>
      <c r="G47" s="55">
        <f t="shared" si="3"/>
        <v>10.83</v>
      </c>
      <c r="H47" s="34">
        <f t="shared" si="4"/>
        <v>0.19</v>
      </c>
      <c r="I47" s="55">
        <f t="shared" si="5"/>
        <v>10.83</v>
      </c>
      <c r="K47" s="57">
        <f t="shared" si="6"/>
        <v>0</v>
      </c>
    </row>
    <row r="48" spans="1:11" ht="25.5" customHeight="1">
      <c r="A48" s="3">
        <v>7</v>
      </c>
      <c r="B48" s="88">
        <v>13955</v>
      </c>
      <c r="C48" s="24" t="s">
        <v>85</v>
      </c>
      <c r="D48" s="3" t="s">
        <v>1</v>
      </c>
      <c r="E48" s="3">
        <v>57</v>
      </c>
      <c r="F48" s="35">
        <v>0.11</v>
      </c>
      <c r="G48" s="55">
        <f t="shared" si="3"/>
        <v>6.27</v>
      </c>
      <c r="H48" s="34">
        <f t="shared" si="4"/>
        <v>0.11</v>
      </c>
      <c r="I48" s="55">
        <f t="shared" si="5"/>
        <v>6.27</v>
      </c>
      <c r="K48" s="57">
        <f t="shared" si="6"/>
        <v>0</v>
      </c>
    </row>
    <row r="49" spans="1:11" ht="13.5" customHeight="1">
      <c r="A49" s="14"/>
      <c r="B49" s="14"/>
      <c r="C49" s="15" t="s">
        <v>2</v>
      </c>
      <c r="D49" s="16"/>
      <c r="E49" s="16"/>
      <c r="F49" s="20"/>
      <c r="G49" s="56">
        <f>SUM(G42:G48)</f>
        <v>1494.448</v>
      </c>
      <c r="H49" s="49"/>
      <c r="I49" s="56">
        <f>SUM(I42:I48)</f>
        <v>1494.448</v>
      </c>
      <c r="K49" s="53">
        <f>SUM(K42:K48)</f>
        <v>0</v>
      </c>
    </row>
    <row r="50" spans="1:11" ht="13.5" customHeight="1">
      <c r="A50" s="14"/>
      <c r="B50" s="14"/>
      <c r="C50" s="12" t="s">
        <v>86</v>
      </c>
      <c r="D50" s="13"/>
      <c r="E50" s="13"/>
      <c r="F50" s="21"/>
      <c r="G50" s="56">
        <f>G49*20%</f>
        <v>298.89</v>
      </c>
      <c r="H50" s="49"/>
      <c r="I50" s="56">
        <f>I49*20%</f>
        <v>298.89</v>
      </c>
      <c r="K50" s="53">
        <f>K49*20%</f>
        <v>0</v>
      </c>
    </row>
    <row r="51" spans="1:11" ht="13.5" customHeight="1">
      <c r="A51" s="14"/>
      <c r="B51" s="14"/>
      <c r="C51" s="12" t="s">
        <v>3</v>
      </c>
      <c r="D51" s="13"/>
      <c r="E51" s="13"/>
      <c r="F51" s="21"/>
      <c r="G51" s="56">
        <f>G50+G49</f>
        <v>1793.338</v>
      </c>
      <c r="H51" s="49"/>
      <c r="I51" s="56">
        <f>I50+I49</f>
        <v>1793.338</v>
      </c>
      <c r="J51" s="1"/>
      <c r="K51" s="53">
        <f>K50+K49</f>
        <v>0</v>
      </c>
    </row>
    <row r="52" spans="3:10" ht="13.5" customHeight="1">
      <c r="C52" s="17"/>
      <c r="D52" s="18"/>
      <c r="E52" s="18"/>
      <c r="F52" s="19"/>
      <c r="G52" s="19"/>
      <c r="H52" s="18"/>
      <c r="I52" s="18"/>
      <c r="J52" s="1"/>
    </row>
  </sheetData>
  <sheetProtection/>
  <mergeCells count="20">
    <mergeCell ref="A39:A41"/>
    <mergeCell ref="D39:D41"/>
    <mergeCell ref="E39:E41"/>
    <mergeCell ref="A15:A17"/>
    <mergeCell ref="C15:C17"/>
    <mergeCell ref="B15:B17"/>
    <mergeCell ref="B39:B41"/>
    <mergeCell ref="D15:D17"/>
    <mergeCell ref="C39:C41"/>
    <mergeCell ref="E15:E17"/>
    <mergeCell ref="F3:G4"/>
    <mergeCell ref="H3:I4"/>
    <mergeCell ref="F15:G15"/>
    <mergeCell ref="F39:G39"/>
    <mergeCell ref="H15:I15"/>
    <mergeCell ref="F2:G2"/>
    <mergeCell ref="H2:I2"/>
    <mergeCell ref="F5:G7"/>
    <mergeCell ref="H5:I7"/>
    <mergeCell ref="H39:I39"/>
  </mergeCells>
  <hyperlinks>
    <hyperlink ref="A13" r:id="rId1" display="http://www.ooo-schumacher.ru/instructions/index.php?num=5"/>
  </hyperlinks>
  <printOptions horizontalCentered="1"/>
  <pageMargins left="0.2" right="0.19" top="0.1968503937007874" bottom="0.1968503937007874" header="0.31496062992125984" footer="0.1968503937007874"/>
  <pageSetup horizontalDpi="600" verticalDpi="600" orientation="portrait" paperSize="9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Агротехсервис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Volodin_D</cp:lastModifiedBy>
  <cp:lastPrinted>2011-07-18T08:43:01Z</cp:lastPrinted>
  <dcterms:created xsi:type="dcterms:W3CDTF">2006-01-10T07:59:56Z</dcterms:created>
  <dcterms:modified xsi:type="dcterms:W3CDTF">2019-04-22T06:38:30Z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